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9.98.19\share\40共有\250庶務係\104 経営・収支計画\R05年度\060116 公営企業に係る経営比較分析表(令和4年度)の分析等について\提出\"/>
    </mc:Choice>
  </mc:AlternateContent>
  <xr:revisionPtr revIDLastSave="0" documentId="13_ncr:1_{2859CB03-0474-4F1A-8162-A4182D7BBF3E}" xr6:coauthVersionLast="36" xr6:coauthVersionMax="36" xr10:uidLastSave="{00000000-0000-0000-0000-000000000000}"/>
  <workbookProtection workbookAlgorithmName="SHA-512" workbookHashValue="khsJEdiCc6oDrZV+Gj50UEm0u9R9z8AVbHA0KmQQrd8r6bUnKZSPVoZyarFc+qgV+4/Gs3awykhccDnU28EJ5Q==" workbookSaltValue="xhK7bgw5x70CVMIDeHjy0Q==" workbookSpinCount="100000" lockStructure="1"/>
  <bookViews>
    <workbookView xWindow="0" yWindow="0" windowWidth="28800" windowHeight="11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<sst xmlns="http://schemas.openxmlformats.org/spreadsheetml/2006/main" count="228" uniqueCount="114">
  <si>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</si>
  <si>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</si>
  <si>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</si>
  <si>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</si>
  <si>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</si>
  <si>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</si>
  <si>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</si>
  <si>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</si>
  <si>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</si>
  <si>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</si>
  <si>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</si>
  <si>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</si>
  <si>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</si>
  <si>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</si>
  <si>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</si>
  <si>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</si>
  <si>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</si>
  <si>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</si>
  <si>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</si>
  <si>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</si>
  <si>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</si>
  <si>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</si>
  <si>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</si>
  <si>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</si>
  <si>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</si>
  <si>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</si>
  <si>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</si>
  <si>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</si>
  <si>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</si>
  <si>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</si>
  <si>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</si>
  <si>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</si>
  <si>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</si>
  <si>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</si>
  <si>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</si>
  <si>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</si>
  <si>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</si>
  <si>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</si>
  <si>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</si>
  <si>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</si>
  <si>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</si>
  <si>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</si>
  <si>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</si>
  <si>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</si>
  <si>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</si>
  <si>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</si>
  <si>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</si>
  <si>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</si>
  <si>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</si>
  <si>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</si>
  <si>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</si>
  <si>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</si>
  <si>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</si>
  <si>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</si>
  <si>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</si>
  <si>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</si>
  <si>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</si>
  <si>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</si>
  <si>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</si>
  <si>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</si>
  <si>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</si>
  <si>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</si>
  <si>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</si>
  <si>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</si>
  <si>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</si>
  <si>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</si>
  <si>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</si>
  <si>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</si>
  <si>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</si>
  <si>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</si>
  <si>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</si>
  <si>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</si>
  <si>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</si>
  <si>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</si>
  <si>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</si>
  <si>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</si>
  <si>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</si>
  <si>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</si>
  <si>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</si>
  <si>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</si>
  <si>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</si>
  <si>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</si>
  <si>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</si>
  <si>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</si>
  <si>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</si>
  <si>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</si>
  <si>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</si>
  <si>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</si>
  <si>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</si>
  <si>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</si>
  <si>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</si>
  <si>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</si>
  <si>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</si>
  <si>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魚沼市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</si>
  <si>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</si>
  <si>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</si>
  <si>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</si>
  <si>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</si>
  <si>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</si>
  <si>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</si>
  <si>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</si>
  <si>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</si>
  <si>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</si>
  <si>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</si>
  <si>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</si>
  <si>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</si>
  <si>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</si>
  <si>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</si>
  <si>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</si>
  <si>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</si>
  <si>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</si>
  <si>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現状では、低い給水原価に抑えることができ、概ね健全な経営状況といえる。一方、施設の老朽化は数値以上に進行していると考えられ、広域化・共同化を視野に入れつつ適切な更新投資についてスピード感を持って取り組む状況であることは昨年度までと変わらない。　　　　　　　　　　　　　　　　　　　　　　　　　　　　　</t>
    </r>
    <r>
      <rPr>
        <sz val="11"/>
        <color rgb="FFFF0000"/>
        <rFont val="ＭＳ ゴシック"/>
        <family val="3"/>
        <charset val="128"/>
      </rPr>
      <t>　　　　　　　　　　　　　　　　　　　　　　　　・</t>
    </r>
    <r>
      <rPr>
        <sz val="11"/>
        <color theme="1"/>
        <rFont val="ＭＳ ゴシック"/>
        <family val="3"/>
        <charset val="128"/>
      </rPr>
      <t>平成28年度に策定した「魚沼市水道事業経営戦略」の進捗管理や計画見直しを行いながら、経営の質と効率化を高め、各種数値の改善とともに市民サービスの安定的な継続が図られるよう運営するものとする。　　　　　　　　　　　　　　　　　　　　　　　　　　　　　　　　　　　　　　　　　　　　　　　　　　　　　</t>
    </r>
    <phoneticPr fontId="4"/>
  </si>
  <si>
    <t>・経常収支比率ついては、本年度は給水収益が減少し、前年より比率が下がっているが、単年度収支が黒字であることを示す100％超となり、概ね健全な経営状況を保っている。（令和2年度は収益認識に関する会計基準の変更により、料金収入や有収水量が例年と比べ1ヶ月分多く計上されている。）
・企業債残高対給水収益比率では、類似団体よりも高く、企業債の残高が多くなっている。これは、当市が簡易水道事業を上水道事業と一本の会計で経理していることにより、簡易水道事業の企業債償還に係る一般会計負担分が残高に多く含まれているためであり、類似団体との比較が難しく、一概に高いとは判断できない。
・給水原価については、類似団体よりも低く抑えられているが、施設にかかる費用の増加により前年より原価が上がっている。
・施設利用率は、本年度は前年度に比べ下がっている。今後も、適正な規模へのダウンサイジングや施設の統廃合を引き続き検討していくこととする。(令和2年度は収益認識基準の変更の影響により、1日平均配水量の算出基礎数値が1ヶ月分多くなっている。)
・有収率は、計画的な漏水調査の実施と当該箇所の改修、老朽管対策と合わせ、改善に向けた努力を続けているが、ほぼ横ばいの傾向にある。</t>
    <rPh sb="12" eb="15">
      <t>ホンネンド</t>
    </rPh>
    <rPh sb="25" eb="27">
      <t>ゼンネン</t>
    </rPh>
    <rPh sb="32" eb="33">
      <t>サ</t>
    </rPh>
    <rPh sb="112" eb="113">
      <t>ユウ</t>
    </rPh>
    <rPh sb="113" eb="115">
      <t>シュウスイ</t>
    </rPh>
    <rPh sb="210" eb="212">
      <t>シュウエキ</t>
    </rPh>
    <rPh sb="212" eb="214">
      <t>ニンシキ</t>
    </rPh>
    <rPh sb="215" eb="216">
      <t>カン</t>
    </rPh>
    <rPh sb="223" eb="225">
      <t>ヘンコウ</t>
    </rPh>
    <rPh sb="314" eb="316">
      <t>シセツ</t>
    </rPh>
    <rPh sb="320" eb="322">
      <t>ヒヨウ</t>
    </rPh>
    <rPh sb="323" eb="325">
      <t>ゾウカ</t>
    </rPh>
    <rPh sb="328" eb="330">
      <t>ゼンネン</t>
    </rPh>
    <rPh sb="332" eb="334">
      <t>ゲンカ</t>
    </rPh>
    <rPh sb="335" eb="336">
      <t>ア</t>
    </rPh>
    <rPh sb="355" eb="356">
      <t>ゼン</t>
    </rPh>
    <rPh sb="357" eb="358">
      <t>ドヨコ</t>
    </rPh>
    <rPh sb="359" eb="360">
      <t>クラ</t>
    </rPh>
    <rPh sb="361" eb="362">
      <t>サ</t>
    </rPh>
    <phoneticPr fontId="4"/>
  </si>
  <si>
    <t>・管路経年化率は、老朽管対策の成果が平成30年度から数値に表れ始め、類似団体よりも低く推移している。ただ、当市の管路の多くは、古い設計指針、資材により設置されており、また、中越大震災、中越沖地震、東日本大震災と度重なる地震の影響を受け、実耐用年数は法定耐用年数の40年より短くなるものと見込んでいる。こうしたことから、耐用年数だけでなく漏水の発生頻度など老朽具合を的確に把握しつつ、平成28年度に策定した「魚沼市水道事業経営戦略」に基づき、引き続き適切な更新投資を実施することとする。</t>
    <rPh sb="18" eb="19">
      <t>ヘイ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</si>
</sst>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0.55000000000000004</c:v>
                </c:pt>
                <c:pt idx="2">
                  <c:v>0.56000000000000005</c:v>
                </c:pt>
                <c:pt idx="3">
                  <c:v>0.47</c:v>
                </c:pt>
                <c:pt idx="4">
                  <c:v>0.33</c:v>
                </c:pt>
              </c:numCache>
            </c:numRef>
          </c:val>
          <c:extLst>
            <c:ext xmlns:c16="http://schemas.microsoft.com/office/drawing/2014/chart" uri="{C3380CC4-5D6E-409C-BE32-E72D297353CC}">
              <c16:uniqueId val="{00000000-5D8E-4CB5-A676-2E915248EE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5D8E-4CB5-A676-2E915248EE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56.4</c:v>
                </c:pt>
                <c:pt idx="1">
                  <c:v>55.49</c:v>
                </c:pt>
                <c:pt idx="2">
                  <c:v>61.73</c:v>
                </c:pt>
                <c:pt idx="3">
                  <c:v>56.66</c:v>
                </c:pt>
                <c:pt idx="4">
                  <c:v>55.52</c:v>
                </c:pt>
              </c:numCache>
            </c:numRef>
          </c:val>
          <c:extLst>
            <c:ext xmlns:c16="http://schemas.microsoft.com/office/drawing/2014/chart" uri="{C3380CC4-5D6E-409C-BE32-E72D297353CC}">
              <c16:uniqueId val="{00000000-36B6-4742-9501-648B1E4C2E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36B6-4742-9501-648B1E4C2E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73.91</c:v>
                </c:pt>
                <c:pt idx="1">
                  <c:v>72.569999999999993</c:v>
                </c:pt>
                <c:pt idx="2">
                  <c:v>70.75</c:v>
                </c:pt>
                <c:pt idx="3">
                  <c:v>69.95</c:v>
                </c:pt>
                <c:pt idx="4">
                  <c:v>70.48</c:v>
                </c:pt>
              </c:numCache>
            </c:numRef>
          </c:val>
          <c:extLst>
            <c:ext xmlns:c16="http://schemas.microsoft.com/office/drawing/2014/chart" uri="{C3380CC4-5D6E-409C-BE32-E72D297353CC}">
              <c16:uniqueId val="{00000000-1D02-43BC-9EBF-A38A33EA46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1D02-43BC-9EBF-A38A33EA46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110.25</c:v>
                </c:pt>
                <c:pt idx="1">
                  <c:v>107.25</c:v>
                </c:pt>
                <c:pt idx="2">
                  <c:v>114.49</c:v>
                </c:pt>
                <c:pt idx="3">
                  <c:v>107.76</c:v>
                </c:pt>
                <c:pt idx="4">
                  <c:v>100.59</c:v>
                </c:pt>
              </c:numCache>
            </c:numRef>
          </c:val>
          <c:extLst>
            <c:ext xmlns:c16="http://schemas.microsoft.com/office/drawing/2014/chart" uri="{C3380CC4-5D6E-409C-BE32-E72D297353CC}">
              <c16:uniqueId val="{00000000-404A-44CC-ABEE-D844C9FCB9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04A-44CC-ABEE-D844C9FCB9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44.96</c:v>
                </c:pt>
                <c:pt idx="1">
                  <c:v>46.62</c:v>
                </c:pt>
                <c:pt idx="2">
                  <c:v>48.02</c:v>
                </c:pt>
                <c:pt idx="3">
                  <c:v>49.21</c:v>
                </c:pt>
                <c:pt idx="4">
                  <c:v>50.9</c:v>
                </c:pt>
              </c:numCache>
            </c:numRef>
          </c:val>
          <c:extLst>
            <c:ext xmlns:c16="http://schemas.microsoft.com/office/drawing/2014/chart" uri="{C3380CC4-5D6E-409C-BE32-E72D297353CC}">
              <c16:uniqueId val="{00000000-781B-4DA4-A96A-3F9B80ADDE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81B-4DA4-A96A-3F9B80ADDE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15.07</c:v>
                </c:pt>
                <c:pt idx="1">
                  <c:v>16.53</c:v>
                </c:pt>
                <c:pt idx="2">
                  <c:v>15.41</c:v>
                </c:pt>
                <c:pt idx="3">
                  <c:v>17.27</c:v>
                </c:pt>
                <c:pt idx="4">
                  <c:v>18.87</c:v>
                </c:pt>
              </c:numCache>
            </c:numRef>
          </c:val>
          <c:extLst>
            <c:ext xmlns:c16="http://schemas.microsoft.com/office/drawing/2014/chart" uri="{C3380CC4-5D6E-409C-BE32-E72D297353CC}">
              <c16:uniqueId val="{00000000-D972-4CE8-976F-25D82C57712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D972-4CE8-976F-25D82C57712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BE-43A4-8709-B43E2CEB73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7BE-43A4-8709-B43E2CEB73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270.83</c:v>
                </c:pt>
                <c:pt idx="1">
                  <c:v>230.93</c:v>
                </c:pt>
                <c:pt idx="2">
                  <c:v>207.31</c:v>
                </c:pt>
                <c:pt idx="3">
                  <c:v>215.14</c:v>
                </c:pt>
                <c:pt idx="4">
                  <c:v>197.72</c:v>
                </c:pt>
              </c:numCache>
            </c:numRef>
          </c:val>
          <c:extLst>
            <c:ext xmlns:c16="http://schemas.microsoft.com/office/drawing/2014/chart" uri="{C3380CC4-5D6E-409C-BE32-E72D297353CC}">
              <c16:uniqueId val="{00000000-7FD8-452B-8560-537586AD78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7FD8-452B-8560-537586AD78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558.82000000000005</c:v>
                </c:pt>
                <c:pt idx="1">
                  <c:v>562.13</c:v>
                </c:pt>
                <c:pt idx="2">
                  <c:v>544.1</c:v>
                </c:pt>
                <c:pt idx="3">
                  <c:v>552.82000000000005</c:v>
                </c:pt>
                <c:pt idx="4">
                  <c:v>531.34</c:v>
                </c:pt>
              </c:numCache>
            </c:numRef>
          </c:val>
          <c:extLst>
            <c:ext xmlns:c16="http://schemas.microsoft.com/office/drawing/2014/chart" uri="{C3380CC4-5D6E-409C-BE32-E72D297353CC}">
              <c16:uniqueId val="{00000000-D10D-4434-81C6-FCB85F30B3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10D-4434-81C6-FCB85F30B3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90.96</c:v>
                </c:pt>
                <c:pt idx="1">
                  <c:v>85</c:v>
                </c:pt>
                <c:pt idx="2">
                  <c:v>87.35</c:v>
                </c:pt>
                <c:pt idx="3">
                  <c:v>86.1</c:v>
                </c:pt>
                <c:pt idx="4">
                  <c:v>79.02</c:v>
                </c:pt>
              </c:numCache>
            </c:numRef>
          </c:val>
          <c:extLst>
            <c:ext xmlns:c16="http://schemas.microsoft.com/office/drawing/2014/chart" uri="{C3380CC4-5D6E-409C-BE32-E72D297353CC}">
              <c16:uniqueId val="{00000000-4AF5-444A-B59D-E0D3F21BF8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4AF5-444A-B59D-E0D3F21BF8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145.21</c:v>
                </c:pt>
                <c:pt idx="1">
                  <c:v>155.93</c:v>
                </c:pt>
                <c:pt idx="2">
                  <c:v>141.82</c:v>
                </c:pt>
                <c:pt idx="3">
                  <c:v>154.02000000000001</c:v>
                </c:pt>
                <c:pt idx="4">
                  <c:v>168.23</c:v>
                </c:pt>
              </c:numCache>
            </c:numRef>
          </c:val>
          <c:extLst>
            <c:ext xmlns:c16="http://schemas.microsoft.com/office/drawing/2014/chart" uri="{C3380CC4-5D6E-409C-BE32-E72D297353CC}">
              <c16:uniqueId val="{00000000-F055-4D31-8AB1-F0C8C5CCF6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055-4D31-8AB1-F0C8C5CCF6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魚沼市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33722</v>
      </c>
      <c r="AM8" s="69"/>
      <c r="AN8" s="69"/>
      <c r="AO8" s="69"/>
      <c r="AP8" s="69"/>
      <c r="AQ8" s="69"/>
      <c r="AR8" s="69"/>
      <c r="AS8" s="69"/>
      <c r="AT8" s="37">
        <f>データ!$S$6</f>
        <v>946.76</v>
      </c>
      <c r="AU8" s="38"/>
      <c r="AV8" s="38"/>
      <c r="AW8" s="38"/>
      <c r="AX8" s="38"/>
      <c r="AY8" s="38"/>
      <c r="AZ8" s="38"/>
      <c r="BA8" s="38"/>
      <c r="BB8" s="58">
        <f>データ!$T$6</f>
        <v>35.619999999999997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71.11</v>
      </c>
      <c r="J10" s="38"/>
      <c r="K10" s="38"/>
      <c r="L10" s="38"/>
      <c r="M10" s="38"/>
      <c r="N10" s="38"/>
      <c r="O10" s="68"/>
      <c r="P10" s="58">
        <f>データ!$P$6</f>
        <v>98.14</v>
      </c>
      <c r="Q10" s="58"/>
      <c r="R10" s="58"/>
      <c r="S10" s="58"/>
      <c r="T10" s="58"/>
      <c r="U10" s="58"/>
      <c r="V10" s="58"/>
      <c r="W10" s="69">
        <f>データ!$Q$6</f>
        <v>2574</v>
      </c>
      <c r="X10" s="69"/>
      <c r="Y10" s="69"/>
      <c r="Z10" s="69"/>
      <c r="AA10" s="69"/>
      <c r="AB10" s="69"/>
      <c r="AC10" s="69"/>
      <c r="AD10" s="2"/>
      <c r="AE10" s="2"/>
      <c r="AF10" s="2"/>
      <c r="AG10" s="2"/>
      <c r="AH10" s="2"/>
      <c r="AI10" s="2"/>
      <c r="AJ10" s="2"/>
      <c r="AK10" s="2"/>
      <c r="AL10" s="69">
        <f>データ!$U$6</f>
        <v>32815</v>
      </c>
      <c r="AM10" s="69"/>
      <c r="AN10" s="69"/>
      <c r="AO10" s="69"/>
      <c r="AP10" s="69"/>
      <c r="AQ10" s="69"/>
      <c r="AR10" s="69"/>
      <c r="AS10" s="69"/>
      <c r="AT10" s="37">
        <f>データ!$V$6</f>
        <v>68.540000000000006</v>
      </c>
      <c r="AU10" s="38"/>
      <c r="AV10" s="38"/>
      <c r="AW10" s="38"/>
      <c r="AX10" s="38"/>
      <c r="AY10" s="38"/>
      <c r="AZ10" s="38"/>
      <c r="BA10" s="38"/>
      <c r="BB10" s="58">
        <f>データ!$W$6</f>
        <v>478.77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xlRjv7qJs0BE6hB5rnjTLx3gGs4uY2kuaPcKCk7l4ikS5cflmvY4LLr/sAMq5x4dAReV0U8alP8wphPmkl89w==" saltValue="S9VbacZ6v7btnfbRjja4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152251</v>
      </c>
      <c r="D6" s="20">
        <f t="shared" si="3"/>
        <v>46</v>
      </c>
      <c r="E6" s="20">
        <f t="shared" si="3"/>
        <v>1</v>
      </c>
      <c r="F6" s="20">
        <f t="shared" si="3"/>
        <v>0</v>
      </c>
      <c r="G6" s="20">
        <f t="shared" si="3"/>
        <v>1</v>
      </c>
      <c r="H6" s="20" t="str">
        <f t="shared" si="3"/>
        <v>新潟県　魚沼市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71.11</v>
      </c>
      <c r="P6" s="21">
        <f t="shared" si="3"/>
        <v>98.14</v>
      </c>
      <c r="Q6" s="21">
        <f t="shared" si="3"/>
        <v>2574</v>
      </c>
      <c r="R6" s="21">
        <f t="shared" si="3"/>
        <v>33722</v>
      </c>
      <c r="S6" s="21">
        <f t="shared" si="3"/>
        <v>946.76</v>
      </c>
      <c r="T6" s="21">
        <f t="shared" si="3"/>
        <v>35.619999999999997</v>
      </c>
      <c r="U6" s="21">
        <f t="shared" si="3"/>
        <v>32815</v>
      </c>
      <c r="V6" s="21">
        <f t="shared" si="3"/>
        <v>68.540000000000006</v>
      </c>
      <c r="W6" s="21">
        <f t="shared" si="3"/>
        <v>478.77</v>
      </c>
      <c r="X6" s="22">
        <f>IF(X7="",NA(),X7)</f>
        <v>110.25</v>
      </c>
      <c r="Y6" s="22">
        <f t="shared" ref="Y6:AG6" si="4">IF(Y7="",NA(),Y7)</f>
        <v>107.25</v>
      </c>
      <c r="Z6" s="22">
        <f t="shared" si="4"/>
        <v>114.49</v>
      </c>
      <c r="AA6" s="22">
        <f t="shared" si="4"/>
        <v>107.76</v>
      </c>
      <c r="AB6" s="22">
        <f t="shared" si="4"/>
        <v>100.59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270.83</v>
      </c>
      <c r="AU6" s="22">
        <f t="shared" ref="AU6:BC6" si="6">IF(AU7="",NA(),AU7)</f>
        <v>230.93</v>
      </c>
      <c r="AV6" s="22">
        <f t="shared" si="6"/>
        <v>207.31</v>
      </c>
      <c r="AW6" s="22">
        <f t="shared" si="6"/>
        <v>215.14</v>
      </c>
      <c r="AX6" s="22">
        <f t="shared" si="6"/>
        <v>197.72</v>
      </c>
      <c r="AY6" s="22">
        <f t="shared" si="6"/>
        <v>366.03</v>
      </c>
      <c r="AZ6" s="22">
        <f t="shared" si="6"/>
        <v>365.18</v>
      </c>
      <c r="BA6" s="22">
        <f t="shared" si="6"/>
        <v>327.77</v>
      </c>
      <c r="BB6" s="22">
        <f t="shared" si="6"/>
        <v>338.02</v>
      </c>
      <c r="BC6" s="22">
        <f t="shared" si="6"/>
        <v>345.94</v>
      </c>
      <c r="BD6" s="21" t="str">
        <f>IF(BD7="","",IF(BD7="-","【-】","【"&amp;SUBSTITUTE(TEXT(BD7,"#,##0.00"),"-","△")&amp;"】"))</f>
        <v>【252.29】</v>
      </c>
      <c r="BE6" s="22">
        <f>IF(BE7="",NA(),BE7)</f>
        <v>558.82000000000005</v>
      </c>
      <c r="BF6" s="22">
        <f t="shared" ref="BF6:BN6" si="7">IF(BF7="",NA(),BF7)</f>
        <v>562.13</v>
      </c>
      <c r="BG6" s="22">
        <f t="shared" si="7"/>
        <v>544.1</v>
      </c>
      <c r="BH6" s="22">
        <f t="shared" si="7"/>
        <v>552.82000000000005</v>
      </c>
      <c r="BI6" s="22">
        <f t="shared" si="7"/>
        <v>531.34</v>
      </c>
      <c r="BJ6" s="22">
        <f t="shared" si="7"/>
        <v>370.12</v>
      </c>
      <c r="BK6" s="22">
        <f t="shared" si="7"/>
        <v>371.65</v>
      </c>
      <c r="BL6" s="22">
        <f t="shared" si="7"/>
        <v>397.1</v>
      </c>
      <c r="BM6" s="22">
        <f t="shared" si="7"/>
        <v>379.91</v>
      </c>
      <c r="BN6" s="22">
        <f t="shared" si="7"/>
        <v>386.61</v>
      </c>
      <c r="BO6" s="21" t="str">
        <f>IF(BO7="","",IF(BO7="-","【-】","【"&amp;SUBSTITUTE(TEXT(BO7,"#,##0.00"),"-","△")&amp;"】"))</f>
        <v>【268.07】</v>
      </c>
      <c r="BP6" s="22">
        <f>IF(BP7="",NA(),BP7)</f>
        <v>90.96</v>
      </c>
      <c r="BQ6" s="22">
        <f t="shared" ref="BQ6:BY6" si="8">IF(BQ7="",NA(),BQ7)</f>
        <v>85</v>
      </c>
      <c r="BR6" s="22">
        <f t="shared" si="8"/>
        <v>87.35</v>
      </c>
      <c r="BS6" s="22">
        <f t="shared" si="8"/>
        <v>86.1</v>
      </c>
      <c r="BT6" s="22">
        <f t="shared" si="8"/>
        <v>79.02</v>
      </c>
      <c r="BU6" s="22">
        <f t="shared" si="8"/>
        <v>100.42</v>
      </c>
      <c r="BV6" s="22">
        <f t="shared" si="8"/>
        <v>98.77</v>
      </c>
      <c r="BW6" s="22">
        <f t="shared" si="8"/>
        <v>95.79</v>
      </c>
      <c r="BX6" s="22">
        <f t="shared" si="8"/>
        <v>98.3</v>
      </c>
      <c r="BY6" s="22">
        <f t="shared" si="8"/>
        <v>93.82</v>
      </c>
      <c r="BZ6" s="21" t="str">
        <f>IF(BZ7="","",IF(BZ7="-","【-】","【"&amp;SUBSTITUTE(TEXT(BZ7,"#,##0.00"),"-","△")&amp;"】"))</f>
        <v>【97.47】</v>
      </c>
      <c r="CA6" s="22">
        <f>IF(CA7="",NA(),CA7)</f>
        <v>145.21</v>
      </c>
      <c r="CB6" s="22">
        <f t="shared" ref="CB6:CJ6" si="9">IF(CB7="",NA(),CB7)</f>
        <v>155.93</v>
      </c>
      <c r="CC6" s="22">
        <f t="shared" si="9"/>
        <v>141.82</v>
      </c>
      <c r="CD6" s="22">
        <f t="shared" si="9"/>
        <v>154.02000000000001</v>
      </c>
      <c r="CE6" s="22">
        <f t="shared" si="9"/>
        <v>168.23</v>
      </c>
      <c r="CF6" s="22">
        <f t="shared" si="9"/>
        <v>171.67</v>
      </c>
      <c r="CG6" s="22">
        <f t="shared" si="9"/>
        <v>173.67</v>
      </c>
      <c r="CH6" s="22">
        <f t="shared" si="9"/>
        <v>171.13</v>
      </c>
      <c r="CI6" s="22">
        <f t="shared" si="9"/>
        <v>173.7</v>
      </c>
      <c r="CJ6" s="22">
        <f t="shared" si="9"/>
        <v>178.94</v>
      </c>
      <c r="CK6" s="21" t="str">
        <f>IF(CK7="","",IF(CK7="-","【-】","【"&amp;SUBSTITUTE(TEXT(CK7,"#,##0.00"),"-","△")&amp;"】"))</f>
        <v>【174.75】</v>
      </c>
      <c r="CL6" s="22">
        <f>IF(CL7="",NA(),CL7)</f>
        <v>56.4</v>
      </c>
      <c r="CM6" s="22">
        <f t="shared" ref="CM6:CU6" si="10">IF(CM7="",NA(),CM7)</f>
        <v>55.49</v>
      </c>
      <c r="CN6" s="22">
        <f t="shared" si="10"/>
        <v>61.73</v>
      </c>
      <c r="CO6" s="22">
        <f t="shared" si="10"/>
        <v>56.66</v>
      </c>
      <c r="CP6" s="22">
        <f t="shared" si="10"/>
        <v>55.52</v>
      </c>
      <c r="CQ6" s="22">
        <f t="shared" si="10"/>
        <v>59.74</v>
      </c>
      <c r="CR6" s="22">
        <f t="shared" si="10"/>
        <v>59.67</v>
      </c>
      <c r="CS6" s="22">
        <f t="shared" si="10"/>
        <v>60.12</v>
      </c>
      <c r="CT6" s="22">
        <f t="shared" si="10"/>
        <v>60.34</v>
      </c>
      <c r="CU6" s="22">
        <f t="shared" si="10"/>
        <v>59.54</v>
      </c>
      <c r="CV6" s="21" t="str">
        <f>IF(CV7="","",IF(CV7="-","【-】","【"&amp;SUBSTITUTE(TEXT(CV7,"#,##0.00"),"-","△")&amp;"】"))</f>
        <v>【59.97】</v>
      </c>
      <c r="CW6" s="22">
        <f>IF(CW7="",NA(),CW7)</f>
        <v>73.91</v>
      </c>
      <c r="CX6" s="22">
        <f t="shared" ref="CX6:DF6" si="11">IF(CX7="",NA(),CX7)</f>
        <v>72.569999999999993</v>
      </c>
      <c r="CY6" s="22">
        <f t="shared" si="11"/>
        <v>70.75</v>
      </c>
      <c r="CZ6" s="22">
        <f t="shared" si="11"/>
        <v>69.95</v>
      </c>
      <c r="DA6" s="22">
        <f t="shared" si="11"/>
        <v>70.48</v>
      </c>
      <c r="DB6" s="22">
        <f t="shared" si="11"/>
        <v>84.8</v>
      </c>
      <c r="DC6" s="22">
        <f t="shared" si="11"/>
        <v>84.6</v>
      </c>
      <c r="DD6" s="22">
        <f t="shared" si="11"/>
        <v>84.24</v>
      </c>
      <c r="DE6" s="22">
        <f t="shared" si="11"/>
        <v>84.19</v>
      </c>
      <c r="DF6" s="22">
        <f t="shared" si="11"/>
        <v>83.93</v>
      </c>
      <c r="DG6" s="21" t="str">
        <f>IF(DG7="","",IF(DG7="-","【-】","【"&amp;SUBSTITUTE(TEXT(DG7,"#,##0.00"),"-","△")&amp;"】"))</f>
        <v>【89.76】</v>
      </c>
      <c r="DH6" s="22">
        <f>IF(DH7="",NA(),DH7)</f>
        <v>44.96</v>
      </c>
      <c r="DI6" s="22">
        <f t="shared" ref="DI6:DQ6" si="12">IF(DI7="",NA(),DI7)</f>
        <v>46.62</v>
      </c>
      <c r="DJ6" s="22">
        <f t="shared" si="12"/>
        <v>48.02</v>
      </c>
      <c r="DK6" s="22">
        <f t="shared" si="12"/>
        <v>49.21</v>
      </c>
      <c r="DL6" s="22">
        <f t="shared" si="12"/>
        <v>50.9</v>
      </c>
      <c r="DM6" s="22">
        <f t="shared" si="12"/>
        <v>47.66</v>
      </c>
      <c r="DN6" s="22">
        <f t="shared" si="12"/>
        <v>48.17</v>
      </c>
      <c r="DO6" s="22">
        <f t="shared" si="12"/>
        <v>48.83</v>
      </c>
      <c r="DP6" s="22">
        <f t="shared" si="12"/>
        <v>49.96</v>
      </c>
      <c r="DQ6" s="22">
        <f t="shared" si="12"/>
        <v>50.82</v>
      </c>
      <c r="DR6" s="21" t="str">
        <f>IF(DR7="","",IF(DR7="-","【-】","【"&amp;SUBSTITUTE(TEXT(DR7,"#,##0.00"),"-","△")&amp;"】"))</f>
        <v>【51.51】</v>
      </c>
      <c r="DS6" s="22">
        <f>IF(DS7="",NA(),DS7)</f>
        <v>15.07</v>
      </c>
      <c r="DT6" s="22">
        <f t="shared" ref="DT6:EB6" si="13">IF(DT7="",NA(),DT7)</f>
        <v>16.53</v>
      </c>
      <c r="DU6" s="22">
        <f t="shared" si="13"/>
        <v>15.41</v>
      </c>
      <c r="DV6" s="22">
        <f t="shared" si="13"/>
        <v>17.27</v>
      </c>
      <c r="DW6" s="22">
        <f t="shared" si="13"/>
        <v>18.87</v>
      </c>
      <c r="DX6" s="22">
        <f t="shared" si="13"/>
        <v>15.1</v>
      </c>
      <c r="DY6" s="22">
        <f t="shared" si="13"/>
        <v>17.12</v>
      </c>
      <c r="DZ6" s="22">
        <f t="shared" si="13"/>
        <v>18.18</v>
      </c>
      <c r="EA6" s="22">
        <f t="shared" si="13"/>
        <v>19.32</v>
      </c>
      <c r="EB6" s="22">
        <f t="shared" si="13"/>
        <v>21.16</v>
      </c>
      <c r="EC6" s="21" t="str">
        <f>IF(EC7="","",IF(EC7="-","【-】","【"&amp;SUBSTITUTE(TEXT(EC7,"#,##0.00"),"-","△")&amp;"】"))</f>
        <v>【23.75】</v>
      </c>
      <c r="ED6" s="22">
        <f>IF(ED7="",NA(),ED7)</f>
        <v>0.52</v>
      </c>
      <c r="EE6" s="22">
        <f t="shared" ref="EE6:EM6" si="14">IF(EE7="",NA(),EE7)</f>
        <v>0.55000000000000004</v>
      </c>
      <c r="EF6" s="22">
        <f t="shared" si="14"/>
        <v>0.56000000000000005</v>
      </c>
      <c r="EG6" s="22">
        <f t="shared" si="14"/>
        <v>0.47</v>
      </c>
      <c r="EH6" s="22">
        <f t="shared" si="14"/>
        <v>0.33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152251</v>
      </c>
      <c r="D7" s="24">
        <v>46</v>
      </c>
      <c r="E7" s="24">
        <v>1</v>
      </c>
      <c r="F7" s="24">
        <v>0</v>
      </c>
      <c r="G7" s="24">
        <v>1</v>
      </c>
      <c r="H7" s="24" t="s">
        <v>93</v>
      </c>
      <c r="I7" s="24" t="s">
        <v>94</v>
      </c>
      <c r="J7" s="24" t="s">
        <v>95</v>
      </c>
      <c r="K7" s="24" t="s">
        <v>96</v>
      </c>
      <c r="L7" s="24" t="s">
        <v>97</v>
      </c>
      <c r="M7" s="24" t="s">
        <v>98</v>
      </c>
      <c r="N7" s="25" t="s">
        <v>99</v>
      </c>
      <c r="O7" s="25">
        <v>71.11</v>
      </c>
      <c r="P7" s="25">
        <v>98.14</v>
      </c>
      <c r="Q7" s="25">
        <v>2574</v>
      </c>
      <c r="R7" s="25">
        <v>33722</v>
      </c>
      <c r="S7" s="25">
        <v>946.76</v>
      </c>
      <c r="T7" s="25">
        <v>35.619999999999997</v>
      </c>
      <c r="U7" s="25">
        <v>32815</v>
      </c>
      <c r="V7" s="25">
        <v>68.540000000000006</v>
      </c>
      <c r="W7" s="25">
        <v>478.77</v>
      </c>
      <c r="X7" s="25">
        <v>110.25</v>
      </c>
      <c r="Y7" s="25">
        <v>107.25</v>
      </c>
      <c r="Z7" s="25">
        <v>114.49</v>
      </c>
      <c r="AA7" s="25">
        <v>107.76</v>
      </c>
      <c r="AB7" s="25">
        <v>100.59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270.83</v>
      </c>
      <c r="AU7" s="25">
        <v>230.93</v>
      </c>
      <c r="AV7" s="25">
        <v>207.31</v>
      </c>
      <c r="AW7" s="25">
        <v>215.14</v>
      </c>
      <c r="AX7" s="25">
        <v>197.72</v>
      </c>
      <c r="AY7" s="25">
        <v>366.03</v>
      </c>
      <c r="AZ7" s="25">
        <v>365.18</v>
      </c>
      <c r="BA7" s="25">
        <v>327.77</v>
      </c>
      <c r="BB7" s="25">
        <v>338.02</v>
      </c>
      <c r="BC7" s="25">
        <v>345.94</v>
      </c>
      <c r="BD7" s="25">
        <v>252.29</v>
      </c>
      <c r="BE7" s="25">
        <v>558.82000000000005</v>
      </c>
      <c r="BF7" s="25">
        <v>562.13</v>
      </c>
      <c r="BG7" s="25">
        <v>544.1</v>
      </c>
      <c r="BH7" s="25">
        <v>552.82000000000005</v>
      </c>
      <c r="BI7" s="25">
        <v>531.34</v>
      </c>
      <c r="BJ7" s="25">
        <v>370.12</v>
      </c>
      <c r="BK7" s="25">
        <v>371.65</v>
      </c>
      <c r="BL7" s="25">
        <v>397.1</v>
      </c>
      <c r="BM7" s="25">
        <v>379.91</v>
      </c>
      <c r="BN7" s="25">
        <v>386.61</v>
      </c>
      <c r="BO7" s="25">
        <v>268.07</v>
      </c>
      <c r="BP7" s="25">
        <v>90.96</v>
      </c>
      <c r="BQ7" s="25">
        <v>85</v>
      </c>
      <c r="BR7" s="25">
        <v>87.35</v>
      </c>
      <c r="BS7" s="25">
        <v>86.1</v>
      </c>
      <c r="BT7" s="25">
        <v>79.02</v>
      </c>
      <c r="BU7" s="25">
        <v>100.42</v>
      </c>
      <c r="BV7" s="25">
        <v>98.77</v>
      </c>
      <c r="BW7" s="25">
        <v>95.79</v>
      </c>
      <c r="BX7" s="25">
        <v>98.3</v>
      </c>
      <c r="BY7" s="25">
        <v>93.82</v>
      </c>
      <c r="BZ7" s="25">
        <v>97.47</v>
      </c>
      <c r="CA7" s="25">
        <v>145.21</v>
      </c>
      <c r="CB7" s="25">
        <v>155.93</v>
      </c>
      <c r="CC7" s="25">
        <v>141.82</v>
      </c>
      <c r="CD7" s="25">
        <v>154.02000000000001</v>
      </c>
      <c r="CE7" s="25">
        <v>168.23</v>
      </c>
      <c r="CF7" s="25">
        <v>171.67</v>
      </c>
      <c r="CG7" s="25">
        <v>173.67</v>
      </c>
      <c r="CH7" s="25">
        <v>171.13</v>
      </c>
      <c r="CI7" s="25">
        <v>173.7</v>
      </c>
      <c r="CJ7" s="25">
        <v>178.94</v>
      </c>
      <c r="CK7" s="25">
        <v>174.75</v>
      </c>
      <c r="CL7" s="25">
        <v>56.4</v>
      </c>
      <c r="CM7" s="25">
        <v>55.49</v>
      </c>
      <c r="CN7" s="25">
        <v>61.73</v>
      </c>
      <c r="CO7" s="25">
        <v>56.66</v>
      </c>
      <c r="CP7" s="25">
        <v>55.52</v>
      </c>
      <c r="CQ7" s="25">
        <v>59.74</v>
      </c>
      <c r="CR7" s="25">
        <v>59.67</v>
      </c>
      <c r="CS7" s="25">
        <v>60.12</v>
      </c>
      <c r="CT7" s="25">
        <v>60.34</v>
      </c>
      <c r="CU7" s="25">
        <v>59.54</v>
      </c>
      <c r="CV7" s="25">
        <v>59.97</v>
      </c>
      <c r="CW7" s="25">
        <v>73.91</v>
      </c>
      <c r="CX7" s="25">
        <v>72.569999999999993</v>
      </c>
      <c r="CY7" s="25">
        <v>70.75</v>
      </c>
      <c r="CZ7" s="25">
        <v>69.95</v>
      </c>
      <c r="DA7" s="25">
        <v>70.48</v>
      </c>
      <c r="DB7" s="25">
        <v>84.8</v>
      </c>
      <c r="DC7" s="25">
        <v>84.6</v>
      </c>
      <c r="DD7" s="25">
        <v>84.24</v>
      </c>
      <c r="DE7" s="25">
        <v>84.19</v>
      </c>
      <c r="DF7" s="25">
        <v>83.93</v>
      </c>
      <c r="DG7" s="25">
        <v>89.76</v>
      </c>
      <c r="DH7" s="25">
        <v>44.96</v>
      </c>
      <c r="DI7" s="25">
        <v>46.62</v>
      </c>
      <c r="DJ7" s="25">
        <v>48.02</v>
      </c>
      <c r="DK7" s="25">
        <v>49.21</v>
      </c>
      <c r="DL7" s="25">
        <v>50.9</v>
      </c>
      <c r="DM7" s="25">
        <v>47.66</v>
      </c>
      <c r="DN7" s="25">
        <v>48.17</v>
      </c>
      <c r="DO7" s="25">
        <v>48.83</v>
      </c>
      <c r="DP7" s="25">
        <v>49.96</v>
      </c>
      <c r="DQ7" s="25">
        <v>50.82</v>
      </c>
      <c r="DR7" s="25">
        <v>51.51</v>
      </c>
      <c r="DS7" s="25">
        <v>15.07</v>
      </c>
      <c r="DT7" s="25">
        <v>16.53</v>
      </c>
      <c r="DU7" s="25">
        <v>15.41</v>
      </c>
      <c r="DV7" s="25">
        <v>17.27</v>
      </c>
      <c r="DW7" s="25">
        <v>18.87</v>
      </c>
      <c r="DX7" s="25">
        <v>15.1</v>
      </c>
      <c r="DY7" s="25">
        <v>17.12</v>
      </c>
      <c r="DZ7" s="25">
        <v>18.18</v>
      </c>
      <c r="EA7" s="25">
        <v>19.32</v>
      </c>
      <c r="EB7" s="25">
        <v>21.16</v>
      </c>
      <c r="EC7" s="25">
        <v>23.75</v>
      </c>
      <c r="ED7" s="25">
        <v>0.52</v>
      </c>
      <c r="EE7" s="25">
        <v>0.55000000000000004</v>
      </c>
      <c r="EF7" s="25">
        <v>0.56000000000000005</v>
      </c>
      <c r="EG7" s="25">
        <v>0.47</v>
      </c>
      <c r="EH7" s="25">
        <v>0.33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U6950</cp:lastModifiedBy>
  <cp:lastPrinted>2024-01-25T05:20:02Z</cp:lastPrinted>
  <dcterms:created xsi:type="dcterms:W3CDTF">2023-12-05T00:52:43Z</dcterms:created>
  <dcterms:modified xsi:type="dcterms:W3CDTF">2024-01-25T05:20:04Z</dcterms:modified>
  <cp:category/>
</cp:coreProperties>
</file>