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0712" windowHeight="8160"/>
  </bookViews>
  <sheets>
    <sheet name="表紙・総括" sheetId="5" r:id="rId1"/>
    <sheet name="内訳" sheetId="6" r:id="rId2"/>
    <sheet name="明細書" sheetId="7" r:id="rId3"/>
  </sheets>
  <definedNames>
    <definedName name="_xlnm.Print_Area" localSheetId="0">'表紙・総括'!$A$1:$P$46</definedName>
    <definedName name="_xlnm.Print_Area" localSheetId="1">内訳!$A$2:$I$34</definedName>
    <definedName name="_xlnm.Print_Titles" localSheetId="2">明細書!$2:$4</definedName>
    <definedName name="_xlnm.Print_Area" localSheetId="2">明細書!$A$2:$I$36</definedName>
  </definedNames>
  <calcPr calcId="191029" iterate="1" iterateCount="1000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<sst xmlns="http://schemas.openxmlformats.org/spreadsheetml/2006/main" xmlns:r="http://schemas.openxmlformats.org/officeDocument/2006/relationships" count="64" uniqueCount="64">
  <si>
    <t>既存設備：受水槽TW-1(12.0㎥)、自動給水ユニットPW-6</t>
    <rPh sb="0" eb="2">
      <t>きそん</t>
    </rPh>
    <rPh sb="2" eb="4">
      <t>せつび</t>
    </rPh>
    <rPh sb="5" eb="8">
      <t>じゅすいそう</t>
    </rPh>
    <rPh sb="20" eb="22">
      <t>じどう</t>
    </rPh>
    <rPh sb="22" eb="24">
      <t>きゅうすい</t>
    </rPh>
    <phoneticPr fontId="1" type="Hiragana"/>
  </si>
  <si>
    <t>日間）</t>
    <rPh sb="0" eb="2">
      <t>にち</t>
    </rPh>
    <phoneticPr fontId="1" type="Hiragana"/>
  </si>
  <si>
    <t>設計額</t>
    <rPh sb="0" eb="3">
      <t>せっけ</t>
    </rPh>
    <phoneticPr fontId="1" type="Hiragana"/>
  </si>
  <si>
    <t>％</t>
  </si>
  <si>
    <t>業務価格 計</t>
    <rPh sb="0" eb="4">
      <t>ぎょう</t>
    </rPh>
    <rPh sb="5" eb="6">
      <t>けい</t>
    </rPh>
    <phoneticPr fontId="1" type="Hiragana"/>
  </si>
  <si>
    <t>実　施</t>
  </si>
  <si>
    <t>計</t>
    <rPh sb="0" eb="1">
      <t>けい</t>
    </rPh>
    <phoneticPr fontId="1" type="Hiragana"/>
  </si>
  <si>
    <t>実　施
・(元)・
設計概要</t>
  </si>
  <si>
    <t>付帯工事費</t>
    <rPh sb="0" eb="5">
      <t>ふたいこう</t>
    </rPh>
    <phoneticPr fontId="1" type="Hiragana"/>
  </si>
  <si>
    <t>摘　　要</t>
  </si>
  <si>
    <t>業務価格</t>
    <rPh sb="0" eb="4">
      <t>ぎょう</t>
    </rPh>
    <phoneticPr fontId="1" type="Hiragana"/>
  </si>
  <si>
    <t>《　合　計　》</t>
    <rPh sb="2" eb="3">
      <t>ごう</t>
    </rPh>
    <rPh sb="4" eb="5">
      <t>けい</t>
    </rPh>
    <phoneticPr fontId="1" type="Hiragana"/>
  </si>
  <si>
    <t>変　　更</t>
    <rPh sb="0" eb="1">
      <t>へん</t>
    </rPh>
    <rPh sb="3" eb="4">
      <t>こう</t>
    </rPh>
    <phoneticPr fontId="1" type="Hiragana"/>
  </si>
  <si>
    <t>実　施・(元)・</t>
  </si>
  <si>
    <t>《　業務価格　計　》</t>
    <rPh sb="2" eb="6">
      <t>ぎょう</t>
    </rPh>
    <rPh sb="7" eb="8">
      <t>けい</t>
    </rPh>
    <phoneticPr fontId="1" type="Hiragana"/>
  </si>
  <si>
    <t>設計書</t>
    <rPh sb="0" eb="3">
      <t>せっけいしょ</t>
    </rPh>
    <phoneticPr fontId="1" type="Hiragana"/>
  </si>
  <si>
    <t>契約額
(内 消費税額)</t>
    <rPh sb="0" eb="3">
      <t>けいや</t>
    </rPh>
    <phoneticPr fontId="1" type="Hiragana"/>
  </si>
  <si>
    <t>委託料 計</t>
    <rPh sb="0" eb="3">
      <t>いたく</t>
    </rPh>
    <rPh sb="4" eb="5">
      <t>けい</t>
    </rPh>
    <phoneticPr fontId="1" type="Hiragana"/>
  </si>
  <si>
    <t>　番　号</t>
    <rPh sb="1" eb="2">
      <t>ばん</t>
    </rPh>
    <rPh sb="3" eb="4">
      <t>ごう</t>
    </rPh>
    <phoneticPr fontId="1" type="Hiragana"/>
  </si>
  <si>
    <t>《　消費税相当額　計　》</t>
    <rPh sb="2" eb="5">
      <t>しょうひぜい</t>
    </rPh>
    <rPh sb="5" eb="8">
      <t>そうと</t>
    </rPh>
    <rPh sb="9" eb="10">
      <t>けい</t>
    </rPh>
    <phoneticPr fontId="1" type="Hiragana"/>
  </si>
  <si>
    <t>6魚管委第23号</t>
    <rPh sb="1" eb="2">
      <t>うお</t>
    </rPh>
    <rPh sb="2" eb="3">
      <t>かん</t>
    </rPh>
    <rPh sb="3" eb="4">
      <t>い</t>
    </rPh>
    <rPh sb="4" eb="5">
      <t>だい</t>
    </rPh>
    <rPh sb="7" eb="8">
      <t>ごう</t>
    </rPh>
    <phoneticPr fontId="1" type="Hiragana"/>
  </si>
  <si>
    <t>直接人件費　計</t>
    <rPh sb="0" eb="2">
      <t>ちょくせつ</t>
    </rPh>
    <rPh sb="2" eb="5">
      <t>じんけんひ</t>
    </rPh>
    <rPh sb="6" eb="7">
      <t>けい</t>
    </rPh>
    <phoneticPr fontId="1" type="Hiragana"/>
  </si>
  <si>
    <t>設計積算業務</t>
    <rPh sb="0" eb="4">
      <t>せっけい</t>
    </rPh>
    <rPh sb="4" eb="6">
      <t>ぎょうむ</t>
    </rPh>
    <phoneticPr fontId="1" type="Hiragana"/>
  </si>
  <si>
    <t>《　諸経費　》</t>
    <rPh sb="2" eb="5">
      <t>しょけいひ</t>
    </rPh>
    <phoneticPr fontId="1" type="Hiragana"/>
  </si>
  <si>
    <t>項　目</t>
    <rPh sb="0" eb="1">
      <t>コウ</t>
    </rPh>
    <rPh sb="2" eb="3">
      <t>メ</t>
    </rPh>
    <phoneticPr fontId="10"/>
  </si>
  <si>
    <t>受水槽更新工事設計</t>
    <rPh sb="0" eb="3">
      <t>じゅすいそう</t>
    </rPh>
    <rPh sb="3" eb="5">
      <t>こうしん</t>
    </rPh>
    <phoneticPr fontId="1" type="Hiragana"/>
  </si>
  <si>
    <t>金　額</t>
    <rPh sb="0" eb="1">
      <t>かね</t>
    </rPh>
    <rPh sb="2" eb="3">
      <t>がく</t>
    </rPh>
    <phoneticPr fontId="1" type="Hiragana"/>
  </si>
  <si>
    <t>（</t>
  </si>
  <si>
    <t>本業務費</t>
    <rPh sb="0" eb="4">
      <t>ほんぎ</t>
    </rPh>
    <phoneticPr fontId="1" type="Hiragana"/>
  </si>
  <si>
    <t>日間（付与日数</t>
  </si>
  <si>
    <t>補償工事費</t>
  </si>
  <si>
    <t>消費税相当額</t>
  </si>
  <si>
    <t>施　　工　　地</t>
    <rPh sb="0" eb="1">
      <t>し</t>
    </rPh>
    <rPh sb="3" eb="4">
      <t>こう</t>
    </rPh>
    <rPh sb="6" eb="7">
      <t>ち</t>
    </rPh>
    <phoneticPr fontId="1" type="Hiragana"/>
  </si>
  <si>
    <t>消費税相当額 計</t>
    <rPh sb="7" eb="8">
      <t>けい</t>
    </rPh>
    <phoneticPr fontId="1" type="Hiragana"/>
  </si>
  <si>
    <t>委託料</t>
    <rPh sb="0" eb="3">
      <t>いたく</t>
    </rPh>
    <phoneticPr fontId="1" type="Hiragana"/>
  </si>
  <si>
    <t>設　計</t>
  </si>
  <si>
    <t>令和６年度</t>
    <rPh sb="0" eb="2">
      <t>れいわ</t>
    </rPh>
    <rPh sb="3" eb="5">
      <t>ねんど</t>
    </rPh>
    <phoneticPr fontId="1" type="Hiragana"/>
  </si>
  <si>
    <r>
      <t>　　</t>
    </r>
    <r>
      <rPr>
        <u/>
        <sz val="18"/>
        <color theme="1"/>
        <rFont val="HGSｺﾞｼｯｸM"/>
      </rPr>
      <t>　消　　費　　税　　総　　括　　表　</t>
    </r>
  </si>
  <si>
    <t>請　負</t>
  </si>
  <si>
    <t>日間</t>
    <rPh sb="0" eb="2">
      <t>にち</t>
    </rPh>
    <phoneticPr fontId="1" type="Hiragana"/>
  </si>
  <si>
    <t>円</t>
    <rPh sb="0" eb="1">
      <t>えん</t>
    </rPh>
    <phoneticPr fontId="1" type="Hiragana"/>
  </si>
  <si>
    <t>円）</t>
    <rPh sb="0" eb="1">
      <t>えん</t>
    </rPh>
    <phoneticPr fontId="1" type="Hiragana"/>
  </si>
  <si>
    <t>変　更
設計概要</t>
    <rPh sb="0" eb="1">
      <t>へん</t>
    </rPh>
    <rPh sb="2" eb="3">
      <t>こう</t>
    </rPh>
    <rPh sb="5" eb="7">
      <t>せっけい</t>
    </rPh>
    <rPh sb="7" eb="9">
      <t>がいよう</t>
    </rPh>
    <phoneticPr fontId="1" type="Hiragana"/>
  </si>
  <si>
    <t>備　　考</t>
  </si>
  <si>
    <t>諸経費</t>
    <rPh sb="0" eb="3">
      <t>しょけいひ</t>
    </rPh>
    <phoneticPr fontId="1" type="Hiragana"/>
  </si>
  <si>
    <t>完成期限</t>
    <rPh sb="0" eb="4">
      <t>かんせい</t>
    </rPh>
    <phoneticPr fontId="1" type="Hiragana"/>
  </si>
  <si>
    <t>調査</t>
    <rPh sb="0" eb="2">
      <t>ちょうさ</t>
    </rPh>
    <phoneticPr fontId="1" type="Hiragana"/>
  </si>
  <si>
    <t>令和　　年　　月　　日</t>
  </si>
  <si>
    <t>設計</t>
    <rPh sb="0" eb="2">
      <t>せっけい</t>
    </rPh>
    <phoneticPr fontId="1" type="Hiragana"/>
  </si>
  <si>
    <t>人/日</t>
    <rPh sb="0" eb="1">
      <t>にん</t>
    </rPh>
    <rPh sb="2" eb="3">
      <t>にち</t>
    </rPh>
    <phoneticPr fontId="1" type="Hiragana"/>
  </si>
  <si>
    <t>名　　称</t>
    <rPh sb="0" eb="1">
      <t>な</t>
    </rPh>
    <rPh sb="3" eb="4">
      <t>しょう</t>
    </rPh>
    <phoneticPr fontId="1" type="Hiragana"/>
  </si>
  <si>
    <t>諸経費　計</t>
    <rPh sb="0" eb="3">
      <t>しょけいひ</t>
    </rPh>
    <rPh sb="4" eb="5">
      <t>けい</t>
    </rPh>
    <phoneticPr fontId="1" type="Hiragana"/>
  </si>
  <si>
    <t/>
  </si>
  <si>
    <t>技術等経費</t>
    <rPh sb="0" eb="5">
      <t>ぎじゅ</t>
    </rPh>
    <phoneticPr fontId="1" type="Hiragana"/>
  </si>
  <si>
    <t>受水槽更新工事設計</t>
    <rPh sb="0" eb="3">
      <t>じゅすいそう</t>
    </rPh>
    <rPh sb="3" eb="5">
      <t>こうしん</t>
    </rPh>
    <rPh sb="5" eb="7">
      <t>こうじ</t>
    </rPh>
    <rPh sb="7" eb="9">
      <t>せっけい</t>
    </rPh>
    <phoneticPr fontId="1" type="Hiragana"/>
  </si>
  <si>
    <t>内　　訳　　書</t>
    <rPh sb="0" eb="1">
      <t>うち</t>
    </rPh>
    <rPh sb="3" eb="4">
      <t>わけ</t>
    </rPh>
    <phoneticPr fontId="1" type="Hiragana"/>
  </si>
  <si>
    <t>単位</t>
  </si>
  <si>
    <t>明　　細　　書</t>
  </si>
  <si>
    <t>《　直接人件費　》</t>
    <rPh sb="2" eb="4">
      <t>ちょくせつ</t>
    </rPh>
    <rPh sb="4" eb="7">
      <t>じんけんひ</t>
    </rPh>
    <phoneticPr fontId="1" type="Hiragana"/>
  </si>
  <si>
    <t>湯之谷会館受水槽更新工事設計業務委託</t>
    <rPh sb="0" eb="3">
      <t>ゆのたに</t>
    </rPh>
    <rPh sb="3" eb="5">
      <t>かいかん</t>
    </rPh>
    <rPh sb="5" eb="8">
      <t>じゅすいそう</t>
    </rPh>
    <rPh sb="8" eb="10">
      <t>こうしん</t>
    </rPh>
    <rPh sb="10" eb="12">
      <t>こうじ</t>
    </rPh>
    <rPh sb="12" eb="14">
      <t>せっけい</t>
    </rPh>
    <rPh sb="14" eb="16">
      <t>ぎょうむ</t>
    </rPh>
    <rPh sb="16" eb="18">
      <t>いたく</t>
    </rPh>
    <phoneticPr fontId="1" type="Hiragana"/>
  </si>
  <si>
    <t>受水槽更新工事設計　一式</t>
    <rPh sb="0" eb="3">
      <t>じゅすいそう</t>
    </rPh>
    <rPh sb="3" eb="5">
      <t>こうしん</t>
    </rPh>
    <rPh sb="5" eb="7">
      <t>こうじ</t>
    </rPh>
    <rPh sb="7" eb="9">
      <t>せっけい</t>
    </rPh>
    <rPh sb="10" eb="12">
      <t>いっしき</t>
    </rPh>
    <phoneticPr fontId="1" type="Hiragana"/>
  </si>
  <si>
    <t>魚沼市　小出島　地内</t>
    <rPh sb="0" eb="3">
      <t>うおぬまし</t>
    </rPh>
    <rPh sb="4" eb="6">
      <t>こいで</t>
    </rPh>
    <rPh sb="6" eb="7">
      <t>しま</t>
    </rPh>
    <rPh sb="8" eb="10">
      <t>ちな</t>
    </rPh>
    <phoneticPr fontId="1" type="Hiragana"/>
  </si>
  <si>
    <t>日数
又は完成期限</t>
    <rPh sb="0" eb="2">
      <t>にっすう</t>
    </rPh>
    <rPh sb="3" eb="4">
      <t>また</t>
    </rPh>
    <rPh sb="5" eb="9">
      <t>かんせい</t>
    </rPh>
    <phoneticPr fontId="1" type="Hiragana"/>
  </si>
  <si>
    <t>履行日数</t>
    <rPh sb="0" eb="4">
      <t>りこうに</t>
    </rPh>
    <phoneticPr fontId="1" type="Hiragana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</si>
</sst>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3">
    <numFmt numFmtId="176" formatCode="&quot;令和 &quot;#,##0&quot; 年度&quot;"/>
    <numFmt numFmtId="177" formatCode="[$-411]ggge\ &quot;年　&quot;m&quot;月　&quot;d&quot;日&quot;;@"/>
    <numFmt numFmtId="178" formatCode="#,##0.0;[Red]\-#,##0.0"/>
  </numFmts>
  <fonts count="11">
    <font>
      <sz val="11"/>
      <color theme="1"/>
      <name val="游ゴシック"/>
      <family val="3"/>
      <scheme val="minor"/>
    </font>
    <font>
      <sz val="6"/>
      <color auto="1"/>
      <name val="游ゴシック"/>
      <family val="3"/>
    </font>
    <font>
      <sz val="11"/>
      <color theme="1"/>
      <name val="游ゴシック"/>
      <family val="3"/>
      <scheme val="minor"/>
    </font>
    <font>
      <sz val="11"/>
      <color theme="1"/>
      <name val="HGSｺﾞｼｯｸM"/>
      <family val="3"/>
    </font>
    <font>
      <sz val="14"/>
      <color theme="1"/>
      <name val="HGSｺﾞｼｯｸM"/>
      <family val="3"/>
    </font>
    <font>
      <sz val="16"/>
      <color theme="1"/>
      <name val="HGSｺﾞｼｯｸM"/>
      <family val="3"/>
    </font>
    <font>
      <sz val="10"/>
      <color theme="1"/>
      <name val="HGSｺﾞｼｯｸM"/>
      <family val="3"/>
    </font>
    <font>
      <sz val="9"/>
      <color theme="1"/>
      <name val="HGSｺﾞｼｯｸM"/>
      <family val="3"/>
    </font>
    <font>
      <u/>
      <sz val="18"/>
      <color theme="1"/>
      <name val="HGSｺﾞｼｯｸM"/>
      <family val="3"/>
    </font>
    <font>
      <sz val="18"/>
      <color theme="1"/>
      <name val="HGSｺﾞｼｯｸM"/>
      <family val="3"/>
    </font>
    <font>
      <sz val="6"/>
      <color auto="1"/>
      <name val="ＭＳ Ｐゴシック"/>
      <family val="3"/>
    </font>
  </fonts>
  <fills count="5">
    <fill>
      <patternFill patternType="none"/>
    </fill>
    <fill>
      <patternFill patternType="gray125"/>
    </fill>
    <fill>
      <patternFill patternType="solid">
        <fgColor rgb="FFFFFFBE"/>
        <bgColor indexed="64"/>
      </patternFill>
    </fill>
    <fill>
      <patternFill patternType="solid">
        <fgColor theme="4" tint="0.8"/>
        <bgColor indexed="64"/>
      </patternFill>
    </fill>
    <fill>
      <patternFill patternType="solid">
        <fgColor rgb="FFE9FFFF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53">
    <xf numFmtId="0" fontId="0" fillId="0" borderId="0" xfId="0">
      <alignment vertical="center"/>
    </xf>
    <xf numFmtId="38" fontId="3" fillId="0" borderId="0" xfId="1" applyFont="1">
      <alignment vertical="center"/>
    </xf>
    <xf numFmtId="38" fontId="3" fillId="0" borderId="1" xfId="1" applyFont="1" applyBorder="1" applyAlignment="1">
      <alignment horizontal="center" vertical="center"/>
    </xf>
    <xf numFmtId="38" fontId="3" fillId="0" borderId="2" xfId="1" applyFont="1" applyBorder="1" applyAlignment="1">
      <alignment horizontal="center" vertical="center"/>
    </xf>
    <xf numFmtId="38" fontId="3" fillId="0" borderId="3" xfId="1" applyFont="1" applyBorder="1" applyAlignment="1">
      <alignment horizontal="center" vertical="center"/>
    </xf>
    <xf numFmtId="38" fontId="3" fillId="2" borderId="3" xfId="1" applyFont="1" applyFill="1" applyBorder="1" applyAlignment="1">
      <alignment horizontal="center" vertical="center"/>
    </xf>
    <xf numFmtId="38" fontId="3" fillId="0" borderId="3" xfId="1" applyFont="1" applyFill="1" applyBorder="1" applyAlignment="1">
      <alignment horizontal="distributed" vertical="center" indent="5"/>
    </xf>
    <xf numFmtId="38" fontId="3" fillId="0" borderId="3" xfId="1" applyFont="1" applyFill="1" applyBorder="1" applyAlignment="1">
      <alignment horizontal="distributed" vertical="center" indent="4"/>
    </xf>
    <xf numFmtId="38" fontId="3" fillId="0" borderId="3" xfId="1" applyFont="1" applyFill="1" applyBorder="1" applyAlignment="1">
      <alignment horizontal="distributed" vertical="center" wrapText="1" indent="4"/>
    </xf>
    <xf numFmtId="38" fontId="3" fillId="0" borderId="3" xfId="1" applyFont="1" applyBorder="1" applyAlignment="1">
      <alignment horizontal="center" vertical="center" wrapText="1"/>
    </xf>
    <xf numFmtId="38" fontId="3" fillId="0" borderId="4" xfId="1" applyFont="1" applyBorder="1" applyAlignment="1">
      <alignment horizontal="center" vertical="center" wrapText="1"/>
    </xf>
    <xf numFmtId="38" fontId="3" fillId="0" borderId="0" xfId="1" applyFont="1" applyBorder="1">
      <alignment vertical="center"/>
    </xf>
    <xf numFmtId="38" fontId="3" fillId="0" borderId="5" xfId="1" applyFont="1" applyBorder="1">
      <alignment vertical="center"/>
    </xf>
    <xf numFmtId="38" fontId="3" fillId="0" borderId="6" xfId="1" applyFont="1" applyBorder="1" applyAlignment="1">
      <alignment horizontal="center" vertical="center"/>
    </xf>
    <xf numFmtId="38" fontId="3" fillId="0" borderId="3" xfId="1" applyFont="1" applyBorder="1" applyAlignment="1">
      <alignment vertical="center"/>
    </xf>
    <xf numFmtId="38" fontId="3" fillId="0" borderId="3" xfId="1" applyFont="1" applyBorder="1" applyAlignment="1">
      <alignment horizontal="left" vertical="center" indent="1"/>
    </xf>
    <xf numFmtId="38" fontId="3" fillId="0" borderId="3" xfId="1" applyFont="1" applyBorder="1" applyAlignment="1">
      <alignment horizontal="left" vertical="center" indent="2"/>
    </xf>
    <xf numFmtId="38" fontId="3" fillId="0" borderId="4" xfId="1" applyFont="1" applyBorder="1" applyAlignment="1">
      <alignment horizontal="center" vertical="center"/>
    </xf>
    <xf numFmtId="176" fontId="4" fillId="2" borderId="7" xfId="1" applyNumberFormat="1" applyFont="1" applyFill="1" applyBorder="1" applyAlignment="1">
      <alignment horizontal="left" vertical="center"/>
    </xf>
    <xf numFmtId="38" fontId="5" fillId="2" borderId="8" xfId="1" applyFont="1" applyFill="1" applyBorder="1" applyAlignment="1">
      <alignment vertical="center"/>
    </xf>
    <xf numFmtId="38" fontId="3" fillId="0" borderId="9" xfId="1" applyFont="1" applyBorder="1" applyAlignment="1">
      <alignment horizontal="center" vertical="center"/>
    </xf>
    <xf numFmtId="38" fontId="3" fillId="2" borderId="9" xfId="1" applyFont="1" applyFill="1" applyBorder="1" applyAlignment="1">
      <alignment horizontal="center" vertical="center"/>
    </xf>
    <xf numFmtId="38" fontId="3" fillId="0" borderId="9" xfId="1" applyFont="1" applyFill="1" applyBorder="1" applyAlignment="1">
      <alignment horizontal="distributed" vertical="center" indent="5"/>
    </xf>
    <xf numFmtId="38" fontId="3" fillId="0" borderId="9" xfId="1" applyFont="1" applyFill="1" applyBorder="1" applyAlignment="1">
      <alignment horizontal="distributed" vertical="center" indent="4"/>
    </xf>
    <xf numFmtId="38" fontId="3" fillId="0" borderId="9" xfId="1" applyFont="1" applyFill="1" applyBorder="1" applyAlignment="1">
      <alignment horizontal="distributed" vertical="center" wrapText="1" indent="4"/>
    </xf>
    <xf numFmtId="38" fontId="3" fillId="0" borderId="9" xfId="1" applyFont="1" applyBorder="1" applyAlignment="1">
      <alignment horizontal="center" vertical="center" wrapText="1"/>
    </xf>
    <xf numFmtId="38" fontId="3" fillId="0" borderId="10" xfId="1" applyFont="1" applyBorder="1" applyAlignment="1">
      <alignment horizontal="center" vertical="center" wrapText="1"/>
    </xf>
    <xf numFmtId="38" fontId="3" fillId="0" borderId="11" xfId="1" applyFont="1" applyBorder="1" applyAlignment="1">
      <alignment horizontal="center" vertical="center"/>
    </xf>
    <xf numFmtId="38" fontId="3" fillId="0" borderId="9" xfId="1" applyFont="1" applyBorder="1" applyAlignment="1">
      <alignment vertical="center"/>
    </xf>
    <xf numFmtId="38" fontId="3" fillId="0" borderId="9" xfId="1" applyFont="1" applyBorder="1" applyAlignment="1">
      <alignment horizontal="left" vertical="center" indent="1"/>
    </xf>
    <xf numFmtId="38" fontId="3" fillId="0" borderId="9" xfId="1" applyFont="1" applyBorder="1" applyAlignment="1">
      <alignment horizontal="left" vertical="center" indent="2"/>
    </xf>
    <xf numFmtId="38" fontId="3" fillId="0" borderId="10" xfId="1" applyFont="1" applyBorder="1" applyAlignment="1">
      <alignment horizontal="center" vertical="center"/>
    </xf>
    <xf numFmtId="38" fontId="3" fillId="3" borderId="12" xfId="1" applyFont="1" applyFill="1" applyBorder="1" applyAlignment="1">
      <alignment vertical="center"/>
    </xf>
    <xf numFmtId="38" fontId="6" fillId="3" borderId="13" xfId="1" applyFont="1" applyFill="1" applyBorder="1" applyAlignment="1">
      <alignment horizontal="left" vertical="center" indent="1" shrinkToFit="1"/>
    </xf>
    <xf numFmtId="38" fontId="3" fillId="3" borderId="13" xfId="1" applyFont="1" applyFill="1" applyBorder="1" applyAlignment="1">
      <alignment horizontal="left" vertical="center" indent="1"/>
    </xf>
    <xf numFmtId="38" fontId="3" fillId="3" borderId="14" xfId="1" applyFont="1" applyFill="1" applyBorder="1" applyAlignment="1">
      <alignment horizontal="left" vertical="center" indent="1"/>
    </xf>
    <xf numFmtId="38" fontId="7" fillId="0" borderId="9" xfId="1" quotePrefix="1" applyFont="1" applyBorder="1" applyAlignment="1">
      <alignment horizontal="center" vertical="center"/>
    </xf>
    <xf numFmtId="38" fontId="3" fillId="0" borderId="10" xfId="1" applyFont="1" applyBorder="1" applyAlignment="1">
      <alignment vertical="center"/>
    </xf>
    <xf numFmtId="38" fontId="3" fillId="0" borderId="7" xfId="1" applyFont="1" applyBorder="1" applyAlignment="1">
      <alignment horizontal="center" vertical="center"/>
    </xf>
    <xf numFmtId="38" fontId="3" fillId="2" borderId="15" xfId="1" applyFont="1" applyFill="1" applyBorder="1" applyAlignment="1">
      <alignment vertical="center"/>
    </xf>
    <xf numFmtId="38" fontId="3" fillId="4" borderId="15" xfId="1" applyFont="1" applyFill="1" applyBorder="1" applyAlignment="1">
      <alignment vertical="center"/>
    </xf>
    <xf numFmtId="38" fontId="3" fillId="0" borderId="15" xfId="1" applyFont="1" applyBorder="1" applyAlignment="1">
      <alignment horizontal="right" vertical="center"/>
    </xf>
    <xf numFmtId="38" fontId="3" fillId="0" borderId="12" xfId="1" applyFont="1" applyBorder="1" applyAlignment="1">
      <alignment vertical="center" wrapText="1"/>
    </xf>
    <xf numFmtId="38" fontId="3" fillId="0" borderId="16" xfId="1" applyFont="1" applyBorder="1" applyAlignment="1">
      <alignment vertical="center" wrapText="1"/>
    </xf>
    <xf numFmtId="38" fontId="3" fillId="3" borderId="17" xfId="1" applyFont="1" applyFill="1" applyBorder="1" applyAlignment="1">
      <alignment vertical="center"/>
    </xf>
    <xf numFmtId="38" fontId="6" fillId="3" borderId="0" xfId="1" applyFont="1" applyFill="1" applyBorder="1">
      <alignment vertical="center"/>
    </xf>
    <xf numFmtId="38" fontId="3" fillId="3" borderId="0" xfId="1" applyFont="1" applyFill="1" applyBorder="1" applyAlignment="1">
      <alignment horizontal="left" vertical="center" indent="1"/>
    </xf>
    <xf numFmtId="38" fontId="3" fillId="3" borderId="5" xfId="1" applyFont="1" applyFill="1" applyBorder="1" applyAlignment="1">
      <alignment horizontal="left" vertical="center" indent="1"/>
    </xf>
    <xf numFmtId="38" fontId="3" fillId="0" borderId="9" xfId="1" quotePrefix="1" applyFont="1" applyBorder="1" applyAlignment="1">
      <alignment vertical="center"/>
    </xf>
    <xf numFmtId="38" fontId="3" fillId="4" borderId="9" xfId="1" quotePrefix="1" applyFont="1" applyFill="1" applyBorder="1" applyAlignment="1">
      <alignment vertical="center"/>
    </xf>
    <xf numFmtId="38" fontId="3" fillId="0" borderId="10" xfId="1" quotePrefix="1" applyFont="1" applyBorder="1" applyAlignment="1">
      <alignment vertical="center"/>
    </xf>
    <xf numFmtId="38" fontId="3" fillId="2" borderId="18" xfId="1" applyFont="1" applyFill="1" applyBorder="1" applyAlignment="1">
      <alignment vertical="center"/>
    </xf>
    <xf numFmtId="38" fontId="3" fillId="4" borderId="18" xfId="1" applyFont="1" applyFill="1" applyBorder="1" applyAlignment="1">
      <alignment vertical="center"/>
    </xf>
    <xf numFmtId="38" fontId="3" fillId="0" borderId="17" xfId="1" applyFont="1" applyBorder="1" applyAlignment="1">
      <alignment vertical="center" wrapText="1"/>
    </xf>
    <xf numFmtId="38" fontId="3" fillId="0" borderId="8" xfId="1" applyFont="1" applyBorder="1" applyAlignment="1">
      <alignment vertical="center" wrapText="1"/>
    </xf>
    <xf numFmtId="38" fontId="8" fillId="0" borderId="0" xfId="1" applyFont="1" applyBorder="1" applyAlignment="1">
      <alignment vertical="center"/>
    </xf>
    <xf numFmtId="38" fontId="9" fillId="0" borderId="5" xfId="1" applyFont="1" applyBorder="1" applyAlignment="1">
      <alignment vertical="center"/>
    </xf>
    <xf numFmtId="38" fontId="7" fillId="0" borderId="9" xfId="1" applyFont="1" applyBorder="1" applyAlignment="1">
      <alignment horizontal="center" vertical="center"/>
    </xf>
    <xf numFmtId="38" fontId="3" fillId="4" borderId="9" xfId="1" applyFont="1" applyFill="1" applyBorder="1" applyAlignment="1">
      <alignment vertical="center"/>
    </xf>
    <xf numFmtId="38" fontId="3" fillId="2" borderId="17" xfId="1" applyFont="1" applyFill="1" applyBorder="1" applyAlignment="1">
      <alignment vertical="center"/>
    </xf>
    <xf numFmtId="177" fontId="3" fillId="4" borderId="8" xfId="1" applyNumberFormat="1" applyFont="1" applyFill="1" applyBorder="1" applyAlignment="1">
      <alignment horizontal="left" vertical="center"/>
    </xf>
    <xf numFmtId="38" fontId="8" fillId="0" borderId="5" xfId="1" applyFont="1" applyBorder="1" applyAlignment="1">
      <alignment vertical="center"/>
    </xf>
    <xf numFmtId="40" fontId="3" fillId="3" borderId="0" xfId="1" applyNumberFormat="1" applyFont="1" applyFill="1" applyBorder="1">
      <alignment vertical="center"/>
    </xf>
    <xf numFmtId="38" fontId="3" fillId="3" borderId="5" xfId="1" applyFont="1" applyFill="1" applyBorder="1">
      <alignment vertical="center"/>
    </xf>
    <xf numFmtId="38" fontId="3" fillId="0" borderId="17" xfId="1" applyFont="1" applyBorder="1" applyAlignment="1">
      <alignment vertical="center"/>
    </xf>
    <xf numFmtId="38" fontId="3" fillId="3" borderId="19" xfId="1" applyFont="1" applyFill="1" applyBorder="1" applyAlignment="1">
      <alignment vertical="center"/>
    </xf>
    <xf numFmtId="38" fontId="6" fillId="3" borderId="20" xfId="1" applyFont="1" applyFill="1" applyBorder="1">
      <alignment vertical="center"/>
    </xf>
    <xf numFmtId="38" fontId="3" fillId="3" borderId="20" xfId="1" applyFont="1" applyFill="1" applyBorder="1">
      <alignment vertical="center"/>
    </xf>
    <xf numFmtId="38" fontId="3" fillId="3" borderId="20" xfId="1" applyFont="1" applyFill="1" applyBorder="1" applyAlignment="1">
      <alignment horizontal="left" vertical="center" indent="1"/>
    </xf>
    <xf numFmtId="38" fontId="3" fillId="3" borderId="21" xfId="1" applyFont="1" applyFill="1" applyBorder="1">
      <alignment vertical="center"/>
    </xf>
    <xf numFmtId="38" fontId="3" fillId="0" borderId="18" xfId="1" applyFont="1" applyBorder="1" applyAlignment="1">
      <alignment vertical="center"/>
    </xf>
    <xf numFmtId="38" fontId="9" fillId="0" borderId="8" xfId="1" applyFont="1" applyFill="1" applyBorder="1" applyAlignment="1">
      <alignment horizontal="center" vertical="center"/>
    </xf>
    <xf numFmtId="38" fontId="3" fillId="0" borderId="15" xfId="1" applyFont="1" applyBorder="1" applyAlignment="1">
      <alignment horizontal="center" vertical="center"/>
    </xf>
    <xf numFmtId="38" fontId="3" fillId="0" borderId="15" xfId="1" applyFont="1" applyBorder="1" applyAlignment="1">
      <alignment vertical="center"/>
    </xf>
    <xf numFmtId="38" fontId="3" fillId="4" borderId="12" xfId="1" applyFont="1" applyFill="1" applyBorder="1">
      <alignment vertical="center"/>
    </xf>
    <xf numFmtId="38" fontId="3" fillId="0" borderId="16" xfId="1" applyFont="1" applyBorder="1" applyAlignment="1">
      <alignment horizontal="center" vertical="center"/>
    </xf>
    <xf numFmtId="38" fontId="3" fillId="4" borderId="12" xfId="1" applyFont="1" applyFill="1" applyBorder="1" applyAlignment="1">
      <alignment vertical="center"/>
    </xf>
    <xf numFmtId="38" fontId="3" fillId="0" borderId="13" xfId="1" applyFont="1" applyBorder="1" applyAlignment="1">
      <alignment horizontal="left" vertical="center" indent="1"/>
    </xf>
    <xf numFmtId="38" fontId="3" fillId="0" borderId="14" xfId="1" applyFont="1" applyBorder="1" applyAlignment="1">
      <alignment horizontal="left" vertical="center" indent="1"/>
    </xf>
    <xf numFmtId="38" fontId="9" fillId="0" borderId="22" xfId="1" applyFont="1" applyFill="1" applyBorder="1" applyAlignment="1">
      <alignment horizontal="center" vertical="center"/>
    </xf>
    <xf numFmtId="38" fontId="3" fillId="0" borderId="18" xfId="1" applyFont="1" applyBorder="1" applyAlignment="1">
      <alignment horizontal="center" vertical="center"/>
    </xf>
    <xf numFmtId="38" fontId="3" fillId="0" borderId="17" xfId="1" applyFont="1" applyBorder="1">
      <alignment vertical="center"/>
    </xf>
    <xf numFmtId="38" fontId="3" fillId="0" borderId="8" xfId="1" applyFont="1" applyBorder="1" applyAlignment="1">
      <alignment horizontal="center" vertical="center"/>
    </xf>
    <xf numFmtId="38" fontId="3" fillId="4" borderId="17" xfId="1" applyFont="1" applyFill="1" applyBorder="1" applyAlignment="1">
      <alignment vertical="center"/>
    </xf>
    <xf numFmtId="38" fontId="3" fillId="0" borderId="0" xfId="1" applyFont="1" applyBorder="1" applyAlignment="1">
      <alignment horizontal="left" vertical="center" indent="1"/>
    </xf>
    <xf numFmtId="38" fontId="3" fillId="0" borderId="5" xfId="1" applyFont="1" applyBorder="1" applyAlignment="1">
      <alignment horizontal="left" vertical="center" indent="1"/>
    </xf>
    <xf numFmtId="38" fontId="3" fillId="0" borderId="23" xfId="1" applyFont="1" applyBorder="1" applyAlignment="1">
      <alignment horizontal="center" vertical="center"/>
    </xf>
    <xf numFmtId="38" fontId="4" fillId="0" borderId="9" xfId="1" applyFont="1" applyBorder="1" applyAlignment="1">
      <alignment horizontal="center" vertical="center"/>
    </xf>
    <xf numFmtId="38" fontId="3" fillId="4" borderId="17" xfId="1" applyFont="1" applyFill="1" applyBorder="1">
      <alignment vertical="center"/>
    </xf>
    <xf numFmtId="38" fontId="3" fillId="0" borderId="24" xfId="1" applyFont="1" applyBorder="1" applyAlignment="1">
      <alignment horizontal="center" vertical="center"/>
    </xf>
    <xf numFmtId="38" fontId="3" fillId="0" borderId="25" xfId="1" applyFont="1" applyBorder="1">
      <alignment vertical="center"/>
    </xf>
    <xf numFmtId="38" fontId="3" fillId="0" borderId="25" xfId="1" applyFont="1" applyBorder="1" applyAlignment="1">
      <alignment horizontal="center" vertical="center"/>
    </xf>
    <xf numFmtId="38" fontId="3" fillId="2" borderId="25" xfId="1" applyFont="1" applyFill="1" applyBorder="1" applyAlignment="1">
      <alignment horizontal="center" vertical="center"/>
    </xf>
    <xf numFmtId="38" fontId="3" fillId="0" borderId="26" xfId="1" applyFont="1" applyBorder="1" applyAlignment="1">
      <alignment horizontal="center" vertical="center"/>
    </xf>
    <xf numFmtId="38" fontId="3" fillId="0" borderId="26" xfId="1" applyFont="1" applyBorder="1" applyAlignment="1">
      <alignment vertical="center"/>
    </xf>
    <xf numFmtId="38" fontId="3" fillId="0" borderId="27" xfId="1" applyFont="1" applyBorder="1" applyAlignment="1">
      <alignment vertical="center"/>
    </xf>
    <xf numFmtId="177" fontId="3" fillId="4" borderId="28" xfId="1" applyNumberFormat="1" applyFont="1" applyFill="1" applyBorder="1" applyAlignment="1">
      <alignment horizontal="left" vertical="center"/>
    </xf>
    <xf numFmtId="38" fontId="3" fillId="4" borderId="27" xfId="1" applyFont="1" applyFill="1" applyBorder="1" applyAlignment="1">
      <alignment vertical="center"/>
    </xf>
    <xf numFmtId="38" fontId="3" fillId="0" borderId="29" xfId="1" applyFont="1" applyBorder="1">
      <alignment vertical="center"/>
    </xf>
    <xf numFmtId="38" fontId="3" fillId="0" borderId="30" xfId="1" applyFont="1" applyBorder="1">
      <alignment vertical="center"/>
    </xf>
    <xf numFmtId="38" fontId="3" fillId="0" borderId="31" xfId="1" applyFont="1" applyBorder="1" applyAlignment="1">
      <alignment horizontal="center" vertical="center"/>
    </xf>
    <xf numFmtId="38" fontId="7" fillId="0" borderId="25" xfId="1" applyFont="1" applyBorder="1" applyAlignment="1">
      <alignment horizontal="center" vertical="center"/>
    </xf>
    <xf numFmtId="38" fontId="3" fillId="0" borderId="25" xfId="1" applyFont="1" applyBorder="1" applyAlignment="1">
      <alignment vertical="center"/>
    </xf>
    <xf numFmtId="38" fontId="3" fillId="0" borderId="32" xfId="1" applyFont="1" applyBorder="1" applyAlignment="1">
      <alignment vertical="center"/>
    </xf>
    <xf numFmtId="38" fontId="3" fillId="0" borderId="0" xfId="1" applyFont="1" applyAlignment="1">
      <alignment horizontal="center" vertical="center"/>
    </xf>
    <xf numFmtId="38" fontId="3" fillId="0" borderId="33" xfId="1" applyFont="1" applyFill="1" applyBorder="1" applyAlignment="1">
      <alignment horizontal="center" vertical="center"/>
    </xf>
    <xf numFmtId="38" fontId="3" fillId="0" borderId="34" xfId="1" applyFont="1" applyBorder="1" applyAlignment="1">
      <alignment vertical="center"/>
    </xf>
    <xf numFmtId="38" fontId="3" fillId="0" borderId="35" xfId="1" applyFont="1" applyBorder="1" applyAlignment="1">
      <alignment vertical="center"/>
    </xf>
    <xf numFmtId="38" fontId="3" fillId="0" borderId="36" xfId="1" applyFont="1" applyFill="1" applyBorder="1" applyAlignment="1">
      <alignment horizontal="center" vertical="center"/>
    </xf>
    <xf numFmtId="38" fontId="3" fillId="0" borderId="36" xfId="1" applyFont="1" applyBorder="1" applyAlignment="1">
      <alignment vertical="center"/>
    </xf>
    <xf numFmtId="38" fontId="3" fillId="0" borderId="2" xfId="1" applyFont="1" applyBorder="1" applyAlignment="1">
      <alignment vertical="center"/>
    </xf>
    <xf numFmtId="38" fontId="3" fillId="0" borderId="37" xfId="1" applyFont="1" applyFill="1" applyBorder="1" applyAlignment="1">
      <alignment vertical="center"/>
    </xf>
    <xf numFmtId="38" fontId="3" fillId="0" borderId="7" xfId="1" applyFont="1" applyBorder="1">
      <alignment vertical="center"/>
    </xf>
    <xf numFmtId="38" fontId="3" fillId="0" borderId="38" xfId="1" applyFont="1" applyBorder="1" applyAlignment="1">
      <alignment vertical="center"/>
    </xf>
    <xf numFmtId="38" fontId="3" fillId="0" borderId="39" xfId="1" applyFont="1" applyBorder="1" applyAlignment="1">
      <alignment vertical="center"/>
    </xf>
    <xf numFmtId="38" fontId="3" fillId="0" borderId="8" xfId="1" applyFont="1" applyBorder="1" applyAlignment="1">
      <alignment vertical="center"/>
    </xf>
    <xf numFmtId="38" fontId="3" fillId="0" borderId="40" xfId="1" applyFont="1" applyBorder="1" applyAlignment="1">
      <alignment vertical="center"/>
    </xf>
    <xf numFmtId="38" fontId="3" fillId="0" borderId="19" xfId="1" applyFont="1" applyFill="1" applyBorder="1" applyAlignment="1">
      <alignment vertical="center"/>
    </xf>
    <xf numFmtId="38" fontId="3" fillId="0" borderId="22" xfId="1" applyFont="1" applyFill="1" applyBorder="1" applyAlignment="1">
      <alignment vertical="center"/>
    </xf>
    <xf numFmtId="38" fontId="3" fillId="0" borderId="19" xfId="1" applyFont="1" applyFill="1" applyBorder="1" applyAlignment="1">
      <alignment vertical="center" wrapText="1"/>
    </xf>
    <xf numFmtId="38" fontId="3" fillId="0" borderId="22" xfId="1" applyFont="1" applyFill="1" applyBorder="1" applyAlignment="1">
      <alignment vertical="center" wrapText="1"/>
    </xf>
    <xf numFmtId="38" fontId="9" fillId="0" borderId="0" xfId="1" applyFont="1" applyBorder="1" applyAlignment="1">
      <alignment horizontal="center" vertical="center"/>
    </xf>
    <xf numFmtId="38" fontId="3" fillId="0" borderId="9" xfId="1" applyFont="1" applyBorder="1">
      <alignment vertical="center"/>
    </xf>
    <xf numFmtId="38" fontId="3" fillId="0" borderId="38" xfId="1" applyFont="1" applyBorder="1">
      <alignment vertical="center"/>
    </xf>
    <xf numFmtId="38" fontId="3" fillId="0" borderId="39" xfId="1" applyFont="1" applyBorder="1">
      <alignment vertical="center"/>
    </xf>
    <xf numFmtId="38" fontId="3" fillId="0" borderId="38" xfId="1" applyFont="1" applyFill="1" applyBorder="1" applyAlignment="1">
      <alignment vertical="center" wrapText="1"/>
    </xf>
    <xf numFmtId="38" fontId="3" fillId="0" borderId="39" xfId="1" applyFont="1" applyFill="1" applyBorder="1" applyAlignment="1">
      <alignment vertical="center" wrapText="1"/>
    </xf>
    <xf numFmtId="38" fontId="3" fillId="0" borderId="40" xfId="1" applyFont="1" applyBorder="1">
      <alignment vertical="center"/>
    </xf>
    <xf numFmtId="178" fontId="3" fillId="0" borderId="38" xfId="1" applyNumberFormat="1" applyFont="1" applyBorder="1">
      <alignment vertical="center"/>
    </xf>
    <xf numFmtId="178" fontId="3" fillId="2" borderId="39" xfId="1" applyNumberFormat="1" applyFont="1" applyFill="1" applyBorder="1">
      <alignment vertical="center"/>
    </xf>
    <xf numFmtId="38" fontId="3" fillId="2" borderId="39" xfId="1" applyFont="1" applyFill="1" applyBorder="1">
      <alignment vertical="center"/>
    </xf>
    <xf numFmtId="38" fontId="7" fillId="0" borderId="25" xfId="1" applyFont="1" applyBorder="1" applyAlignment="1">
      <alignment horizontal="center" vertical="center" shrinkToFit="1"/>
    </xf>
    <xf numFmtId="38" fontId="7" fillId="0" borderId="25" xfId="1" applyFont="1" applyBorder="1" applyAlignment="1">
      <alignment vertical="center" shrinkToFit="1"/>
    </xf>
    <xf numFmtId="38" fontId="7" fillId="0" borderId="41" xfId="1" applyFont="1" applyBorder="1" applyAlignment="1">
      <alignment vertical="center" shrinkToFit="1"/>
    </xf>
    <xf numFmtId="38" fontId="7" fillId="0" borderId="42" xfId="1" applyFont="1" applyBorder="1" applyAlignment="1">
      <alignment vertical="center" shrinkToFit="1"/>
    </xf>
    <xf numFmtId="38" fontId="3" fillId="2" borderId="41" xfId="1" applyFont="1" applyFill="1" applyBorder="1" applyAlignment="1">
      <alignment vertical="center" wrapText="1"/>
    </xf>
    <xf numFmtId="38" fontId="3" fillId="2" borderId="42" xfId="1" applyFont="1" applyFill="1" applyBorder="1" applyAlignment="1">
      <alignment vertical="center" wrapText="1"/>
    </xf>
    <xf numFmtId="38" fontId="7" fillId="0" borderId="43" xfId="1" applyFont="1" applyBorder="1" applyAlignment="1">
      <alignment vertical="center" shrinkToFit="1"/>
    </xf>
    <xf numFmtId="38" fontId="7" fillId="0" borderId="7" xfId="1" applyFont="1" applyBorder="1" applyAlignment="1">
      <alignment vertical="center" shrinkToFit="1"/>
    </xf>
    <xf numFmtId="38" fontId="3" fillId="0" borderId="44" xfId="1" applyFont="1" applyFill="1" applyBorder="1" applyAlignment="1">
      <alignment horizontal="center" vertical="center"/>
    </xf>
    <xf numFmtId="38" fontId="3" fillId="0" borderId="45" xfId="1" applyFont="1" applyFill="1" applyBorder="1" applyAlignment="1">
      <alignment vertical="center"/>
    </xf>
    <xf numFmtId="38" fontId="3" fillId="2" borderId="19" xfId="1" applyFont="1" applyFill="1" applyBorder="1" applyAlignment="1">
      <alignment vertical="center"/>
    </xf>
    <xf numFmtId="38" fontId="3" fillId="2" borderId="22" xfId="1" applyFont="1" applyFill="1" applyBorder="1" applyAlignment="1">
      <alignment vertical="center"/>
    </xf>
    <xf numFmtId="38" fontId="3" fillId="0" borderId="19" xfId="1" applyFont="1" applyFill="1" applyBorder="1" applyAlignment="1">
      <alignment horizontal="center" vertical="center"/>
    </xf>
    <xf numFmtId="38" fontId="3" fillId="0" borderId="22" xfId="1" applyFont="1" applyFill="1" applyBorder="1" applyAlignment="1">
      <alignment horizontal="center" vertical="center"/>
    </xf>
    <xf numFmtId="38" fontId="3" fillId="0" borderId="21" xfId="1" applyFont="1" applyFill="1" applyBorder="1" applyAlignment="1">
      <alignment vertical="center"/>
    </xf>
    <xf numFmtId="38" fontId="3" fillId="0" borderId="38" xfId="1" applyFont="1" applyBorder="1" applyAlignment="1">
      <alignment horizontal="center" vertical="center"/>
    </xf>
    <xf numFmtId="38" fontId="3" fillId="2" borderId="38" xfId="1" applyFont="1" applyFill="1" applyBorder="1">
      <alignment vertical="center"/>
    </xf>
    <xf numFmtId="40" fontId="3" fillId="0" borderId="39" xfId="1" applyNumberFormat="1" applyFont="1" applyFill="1" applyBorder="1">
      <alignment vertical="center"/>
    </xf>
    <xf numFmtId="40" fontId="3" fillId="0" borderId="40" xfId="1" applyNumberFormat="1" applyFont="1" applyFill="1" applyBorder="1">
      <alignment vertical="center"/>
    </xf>
    <xf numFmtId="38" fontId="7" fillId="0" borderId="41" xfId="1" applyFont="1" applyBorder="1" applyAlignment="1">
      <alignment horizontal="center" vertical="center" shrinkToFit="1"/>
    </xf>
    <xf numFmtId="38" fontId="7" fillId="0" borderId="42" xfId="1" applyFont="1" applyBorder="1" applyAlignment="1">
      <alignment horizontal="right" vertical="center" shrinkToFit="1"/>
    </xf>
    <xf numFmtId="38" fontId="7" fillId="0" borderId="41" xfId="1" applyFont="1" applyBorder="1" applyAlignment="1">
      <alignment vertical="center" wrapText="1" shrinkToFit="1"/>
    </xf>
  </cellXfs>
  <cellStyles count="2">
    <cellStyle name="標準" xfId="0" builtinId="0"/>
    <cellStyle name="桁区切り" xfId="1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theme" Target="theme/theme1.xml" /><Relationship Id="rId5" Type="http://schemas.openxmlformats.org/officeDocument/2006/relationships/sharedStrings" Target="sharedStrings.xml" /><Relationship Id="rId6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P46"/>
  <sheetViews>
    <sheetView tabSelected="1" workbookViewId="0">
      <selection activeCell="A9" sqref="A9:C10"/>
    </sheetView>
  </sheetViews>
  <sheetFormatPr defaultRowHeight="18" customHeight="1"/>
  <cols>
    <col min="1" max="1" width="3.625" style="1" customWidth="1"/>
    <col min="2" max="2" width="12.125" style="1" customWidth="1"/>
    <col min="3" max="3" width="13.625" style="1" customWidth="1"/>
    <col min="4" max="5" width="7.125" style="1" customWidth="1"/>
    <col min="6" max="6" width="6.625" style="1" customWidth="1"/>
    <col min="7" max="11" width="7.125" style="1" customWidth="1"/>
    <col min="12" max="12" width="13.625" style="1" customWidth="1"/>
    <col min="13" max="16" width="7.125" style="1" customWidth="1"/>
    <col min="17" max="18" width="2.625" style="1" customWidth="1"/>
    <col min="19" max="16381" width="9" style="1" customWidth="1"/>
    <col min="16382" max="16384" width="8.796875" style="1" customWidth="1"/>
  </cols>
  <sheetData>
    <row r="1" spans="1:16" ht="18" customHeight="1">
      <c r="A1" s="2"/>
      <c r="B1" s="18" t="s">
        <v>36</v>
      </c>
      <c r="C1" s="18"/>
      <c r="D1" s="38"/>
      <c r="E1" s="38"/>
      <c r="F1" s="38"/>
      <c r="G1" s="38"/>
      <c r="H1" s="38"/>
      <c r="I1" s="38"/>
      <c r="J1" s="38"/>
      <c r="K1" s="38"/>
      <c r="L1" s="38"/>
      <c r="M1" s="86"/>
      <c r="N1" s="86"/>
      <c r="O1" s="86"/>
      <c r="P1" s="89"/>
    </row>
    <row r="2" spans="1:16" ht="36" customHeight="1">
      <c r="A2" s="3"/>
      <c r="B2" s="19" t="s">
        <v>59</v>
      </c>
      <c r="C2" s="19"/>
      <c r="D2" s="19"/>
      <c r="E2" s="19"/>
      <c r="F2" s="19"/>
      <c r="G2" s="19"/>
      <c r="H2" s="19"/>
      <c r="I2" s="19"/>
      <c r="J2" s="19"/>
      <c r="K2" s="71" t="s">
        <v>15</v>
      </c>
      <c r="L2" s="79"/>
      <c r="M2" s="87" t="s">
        <v>46</v>
      </c>
      <c r="N2" s="20"/>
      <c r="O2" s="87" t="s">
        <v>48</v>
      </c>
      <c r="P2" s="90"/>
    </row>
    <row r="3" spans="1:16" ht="18" customHeight="1">
      <c r="A3" s="4" t="s">
        <v>18</v>
      </c>
      <c r="B3" s="20"/>
      <c r="C3" s="20"/>
      <c r="D3" s="20"/>
      <c r="E3" s="20"/>
      <c r="F3" s="20"/>
      <c r="G3" s="20"/>
      <c r="H3" s="20"/>
      <c r="I3" s="20" t="s">
        <v>32</v>
      </c>
      <c r="J3" s="20"/>
      <c r="K3" s="20"/>
      <c r="L3" s="20"/>
      <c r="M3" s="20"/>
      <c r="N3" s="20"/>
      <c r="O3" s="20"/>
      <c r="P3" s="91"/>
    </row>
    <row r="4" spans="1:16" ht="18" customHeight="1">
      <c r="A4" s="5" t="s">
        <v>20</v>
      </c>
      <c r="B4" s="21"/>
      <c r="C4" s="21"/>
      <c r="D4" s="21"/>
      <c r="E4" s="21"/>
      <c r="F4" s="21"/>
      <c r="G4" s="21"/>
      <c r="H4" s="21"/>
      <c r="I4" s="21" t="s">
        <v>61</v>
      </c>
      <c r="J4" s="21"/>
      <c r="K4" s="21"/>
      <c r="L4" s="21"/>
      <c r="M4" s="21"/>
      <c r="N4" s="21"/>
      <c r="O4" s="21"/>
      <c r="P4" s="92"/>
    </row>
    <row r="5" spans="1:16" ht="18" customHeight="1">
      <c r="A5" s="6"/>
      <c r="B5" s="22"/>
      <c r="C5" s="22"/>
      <c r="D5" s="20" t="s">
        <v>13</v>
      </c>
      <c r="E5" s="20"/>
      <c r="F5" s="20"/>
      <c r="G5" s="20"/>
      <c r="H5" s="20"/>
      <c r="I5" s="20"/>
      <c r="J5" s="20"/>
      <c r="K5" s="72" t="s">
        <v>12</v>
      </c>
      <c r="L5" s="80"/>
      <c r="M5" s="80"/>
      <c r="N5" s="80"/>
      <c r="O5" s="80"/>
      <c r="P5" s="93"/>
    </row>
    <row r="6" spans="1:16" ht="18" customHeight="1">
      <c r="A6" s="7" t="s">
        <v>2</v>
      </c>
      <c r="B6" s="23"/>
      <c r="C6" s="23"/>
      <c r="D6" s="39"/>
      <c r="E6" s="51"/>
      <c r="F6" s="51"/>
      <c r="G6" s="51"/>
      <c r="H6" s="51"/>
      <c r="I6" s="70" t="s">
        <v>40</v>
      </c>
      <c r="J6" s="70"/>
      <c r="K6" s="73"/>
      <c r="L6" s="70"/>
      <c r="M6" s="70"/>
      <c r="N6" s="70"/>
      <c r="O6" s="70" t="str">
        <f>I6</f>
        <v>円</v>
      </c>
      <c r="P6" s="94"/>
    </row>
    <row r="7" spans="1:16" ht="18" customHeight="1">
      <c r="A7" s="8" t="s">
        <v>16</v>
      </c>
      <c r="B7" s="24"/>
      <c r="C7" s="24"/>
      <c r="D7" s="40"/>
      <c r="E7" s="52"/>
      <c r="F7" s="52"/>
      <c r="G7" s="52"/>
      <c r="H7" s="52"/>
      <c r="I7" s="70" t="s">
        <v>40</v>
      </c>
      <c r="J7" s="70"/>
      <c r="K7" s="73"/>
      <c r="L7" s="70"/>
      <c r="M7" s="70"/>
      <c r="N7" s="70"/>
      <c r="O7" s="70" t="str">
        <f>I7</f>
        <v>円</v>
      </c>
      <c r="P7" s="94"/>
    </row>
    <row r="8" spans="1:16" ht="18" customHeight="1">
      <c r="A8" s="8"/>
      <c r="B8" s="24"/>
      <c r="C8" s="24"/>
      <c r="D8" s="41" t="s">
        <v>27</v>
      </c>
      <c r="E8" s="51" t="str">
        <f>IF(D7=0,"",D7-D7/1.1)</f>
        <v/>
      </c>
      <c r="F8" s="51"/>
      <c r="G8" s="51"/>
      <c r="H8" s="51"/>
      <c r="I8" s="70" t="s">
        <v>41</v>
      </c>
      <c r="J8" s="70"/>
      <c r="K8" s="41" t="s">
        <v>27</v>
      </c>
      <c r="L8" s="80"/>
      <c r="M8" s="80"/>
      <c r="N8" s="80"/>
      <c r="O8" s="70" t="str">
        <f>I8</f>
        <v>円）</v>
      </c>
      <c r="P8" s="94"/>
    </row>
    <row r="9" spans="1:16" ht="18" customHeight="1">
      <c r="A9" s="6" t="s">
        <v>63</v>
      </c>
      <c r="B9" s="22"/>
      <c r="C9" s="22"/>
      <c r="D9" s="42" t="s">
        <v>62</v>
      </c>
      <c r="E9" s="53"/>
      <c r="F9" s="59">
        <v>120</v>
      </c>
      <c r="G9" s="59"/>
      <c r="H9" s="64" t="s">
        <v>39</v>
      </c>
      <c r="I9" s="64"/>
      <c r="J9" s="64"/>
      <c r="K9" s="74"/>
      <c r="L9" s="81" t="s">
        <v>29</v>
      </c>
      <c r="M9" s="88"/>
      <c r="N9" s="64" t="s">
        <v>1</v>
      </c>
      <c r="O9" s="64"/>
      <c r="P9" s="95"/>
    </row>
    <row r="10" spans="1:16" ht="18" customHeight="1">
      <c r="A10" s="6"/>
      <c r="B10" s="22"/>
      <c r="C10" s="22"/>
      <c r="D10" s="43"/>
      <c r="E10" s="54"/>
      <c r="F10" s="60"/>
      <c r="G10" s="60"/>
      <c r="H10" s="60"/>
      <c r="I10" s="60"/>
      <c r="J10" s="60"/>
      <c r="K10" s="75" t="s">
        <v>45</v>
      </c>
      <c r="L10" s="82"/>
      <c r="M10" s="60" t="s">
        <v>47</v>
      </c>
      <c r="N10" s="60"/>
      <c r="O10" s="60"/>
      <c r="P10" s="96"/>
    </row>
    <row r="11" spans="1:16" ht="18" customHeight="1">
      <c r="A11" s="9" t="s">
        <v>7</v>
      </c>
      <c r="B11" s="25"/>
      <c r="C11" s="32"/>
      <c r="D11" s="44"/>
      <c r="E11" s="44"/>
      <c r="F11" s="44"/>
      <c r="G11" s="44"/>
      <c r="H11" s="65"/>
      <c r="I11" s="25" t="s">
        <v>42</v>
      </c>
      <c r="J11" s="20"/>
      <c r="K11" s="76"/>
      <c r="L11" s="83"/>
      <c r="M11" s="83"/>
      <c r="N11" s="83"/>
      <c r="O11" s="83"/>
      <c r="P11" s="97"/>
    </row>
    <row r="12" spans="1:16" ht="18" customHeight="1">
      <c r="A12" s="9"/>
      <c r="B12" s="25"/>
      <c r="C12" s="33"/>
      <c r="D12" s="45"/>
      <c r="E12" s="45"/>
      <c r="F12" s="45"/>
      <c r="G12" s="45"/>
      <c r="H12" s="66"/>
      <c r="I12" s="20"/>
      <c r="J12" s="20"/>
      <c r="K12" s="77"/>
      <c r="L12" s="84"/>
      <c r="M12" s="84"/>
      <c r="N12" s="84"/>
      <c r="O12" s="11"/>
      <c r="P12" s="98"/>
    </row>
    <row r="13" spans="1:16" ht="18" customHeight="1">
      <c r="A13" s="9"/>
      <c r="B13" s="25"/>
      <c r="C13" s="33"/>
      <c r="D13" s="45"/>
      <c r="E13" s="45"/>
      <c r="F13" s="45"/>
      <c r="G13" s="45"/>
      <c r="H13" s="66"/>
      <c r="I13" s="20"/>
      <c r="J13" s="20"/>
      <c r="K13" s="77"/>
      <c r="L13" s="84"/>
      <c r="M13" s="84"/>
      <c r="N13" s="84"/>
      <c r="O13" s="11"/>
      <c r="P13" s="98"/>
    </row>
    <row r="14" spans="1:16" ht="18" customHeight="1">
      <c r="A14" s="9"/>
      <c r="B14" s="25"/>
      <c r="C14" s="34"/>
      <c r="D14" s="46"/>
      <c r="E14" s="46"/>
      <c r="F14" s="46"/>
      <c r="G14" s="62"/>
      <c r="H14" s="67"/>
      <c r="I14" s="20"/>
      <c r="J14" s="20"/>
      <c r="K14" s="77"/>
      <c r="L14" s="84"/>
      <c r="M14" s="84"/>
      <c r="N14" s="84"/>
      <c r="O14" s="11"/>
      <c r="P14" s="98"/>
    </row>
    <row r="15" spans="1:16" ht="18" customHeight="1">
      <c r="A15" s="9"/>
      <c r="B15" s="25"/>
      <c r="C15" s="34"/>
      <c r="D15" s="46"/>
      <c r="E15" s="46"/>
      <c r="F15" s="46"/>
      <c r="G15" s="62"/>
      <c r="H15" s="67"/>
      <c r="I15" s="20"/>
      <c r="J15" s="20"/>
      <c r="K15" s="77"/>
      <c r="L15" s="84"/>
      <c r="M15" s="84"/>
      <c r="N15" s="84"/>
      <c r="O15" s="11"/>
      <c r="P15" s="98"/>
    </row>
    <row r="16" spans="1:16" ht="18" customHeight="1">
      <c r="A16" s="9"/>
      <c r="B16" s="25"/>
      <c r="C16" s="34" t="s">
        <v>0</v>
      </c>
      <c r="D16" s="46"/>
      <c r="E16" s="46"/>
      <c r="F16" s="46"/>
      <c r="G16" s="46"/>
      <c r="H16" s="68"/>
      <c r="I16" s="20"/>
      <c r="J16" s="20"/>
      <c r="K16" s="77"/>
      <c r="L16" s="84"/>
      <c r="M16" s="84"/>
      <c r="N16" s="84"/>
      <c r="O16" s="11"/>
      <c r="P16" s="98"/>
    </row>
    <row r="17" spans="1:16" ht="18" customHeight="1">
      <c r="A17" s="9"/>
      <c r="B17" s="25"/>
      <c r="C17" s="34"/>
      <c r="D17" s="46"/>
      <c r="E17" s="46"/>
      <c r="F17" s="46"/>
      <c r="G17" s="62"/>
      <c r="H17" s="67"/>
      <c r="I17" s="20"/>
      <c r="J17" s="20"/>
      <c r="K17" s="77"/>
      <c r="L17" s="84"/>
      <c r="M17" s="84"/>
      <c r="N17" s="84"/>
      <c r="O17" s="11"/>
      <c r="P17" s="98"/>
    </row>
    <row r="18" spans="1:16" ht="18" customHeight="1">
      <c r="A18" s="9"/>
      <c r="B18" s="25"/>
      <c r="C18" s="34" t="s">
        <v>60</v>
      </c>
      <c r="D18" s="46"/>
      <c r="E18" s="46"/>
      <c r="F18" s="46"/>
      <c r="G18" s="62"/>
      <c r="H18" s="67"/>
      <c r="I18" s="20"/>
      <c r="J18" s="20"/>
      <c r="K18" s="77"/>
      <c r="L18" s="84"/>
      <c r="M18" s="84"/>
      <c r="N18" s="84"/>
      <c r="O18" s="11"/>
      <c r="P18" s="98"/>
    </row>
    <row r="19" spans="1:16" ht="18" customHeight="1">
      <c r="A19" s="9"/>
      <c r="B19" s="25"/>
      <c r="C19" s="34"/>
      <c r="D19" s="46"/>
      <c r="E19" s="46"/>
      <c r="F19" s="46"/>
      <c r="G19" s="62"/>
      <c r="H19" s="67"/>
      <c r="I19" s="20"/>
      <c r="J19" s="20"/>
      <c r="K19" s="77"/>
      <c r="L19" s="84"/>
      <c r="M19" s="84"/>
      <c r="N19" s="84"/>
      <c r="O19" s="11"/>
      <c r="P19" s="98"/>
    </row>
    <row r="20" spans="1:16" ht="18" customHeight="1">
      <c r="A20" s="9"/>
      <c r="B20" s="25"/>
      <c r="C20" s="34"/>
      <c r="D20" s="46"/>
      <c r="E20" s="46"/>
      <c r="F20" s="46"/>
      <c r="G20" s="62"/>
      <c r="H20" s="67"/>
      <c r="I20" s="20"/>
      <c r="J20" s="20"/>
      <c r="K20" s="77"/>
      <c r="L20" s="84"/>
      <c r="M20" s="84"/>
      <c r="N20" s="84"/>
      <c r="O20" s="11"/>
      <c r="P20" s="98"/>
    </row>
    <row r="21" spans="1:16" ht="18" customHeight="1">
      <c r="A21" s="9"/>
      <c r="B21" s="25"/>
      <c r="C21" s="34"/>
      <c r="D21" s="46"/>
      <c r="E21" s="46"/>
      <c r="F21" s="46"/>
      <c r="G21" s="62"/>
      <c r="H21" s="67"/>
      <c r="I21" s="20"/>
      <c r="J21" s="20"/>
      <c r="K21" s="77"/>
      <c r="L21" s="84"/>
      <c r="M21" s="84"/>
      <c r="N21" s="84"/>
      <c r="O21" s="11"/>
      <c r="P21" s="98"/>
    </row>
    <row r="22" spans="1:16" ht="18" customHeight="1">
      <c r="A22" s="9"/>
      <c r="B22" s="25"/>
      <c r="C22" s="34"/>
      <c r="D22" s="46"/>
      <c r="E22" s="46"/>
      <c r="F22" s="46"/>
      <c r="G22" s="62"/>
      <c r="H22" s="67"/>
      <c r="I22" s="20"/>
      <c r="J22" s="20"/>
      <c r="K22" s="77"/>
      <c r="L22" s="84"/>
      <c r="M22" s="84"/>
      <c r="N22" s="84"/>
      <c r="O22" s="11"/>
      <c r="P22" s="98"/>
    </row>
    <row r="23" spans="1:16" ht="18" customHeight="1">
      <c r="A23" s="10"/>
      <c r="B23" s="26"/>
      <c r="C23" s="35"/>
      <c r="D23" s="47"/>
      <c r="E23" s="47"/>
      <c r="F23" s="47"/>
      <c r="G23" s="63"/>
      <c r="H23" s="69"/>
      <c r="I23" s="31"/>
      <c r="J23" s="31"/>
      <c r="K23" s="78"/>
      <c r="L23" s="85"/>
      <c r="M23" s="85"/>
      <c r="N23" s="85"/>
      <c r="O23" s="12"/>
      <c r="P23" s="99"/>
    </row>
    <row r="24" spans="1:16" ht="18" customHeight="1">
      <c r="A24" s="11"/>
      <c r="B24" s="11"/>
      <c r="C24" s="11"/>
      <c r="D24" s="11"/>
      <c r="E24" s="55"/>
      <c r="F24" s="55"/>
      <c r="G24" s="55"/>
      <c r="H24" s="55"/>
      <c r="I24" s="55"/>
      <c r="J24" s="55"/>
      <c r="K24" s="55"/>
      <c r="L24" s="55"/>
      <c r="M24" s="11"/>
      <c r="N24" s="11"/>
      <c r="O24" s="11"/>
      <c r="P24" s="11"/>
    </row>
    <row r="25" spans="1:16" ht="33" customHeight="1">
      <c r="A25" s="12"/>
      <c r="B25" s="12"/>
      <c r="C25" s="12"/>
      <c r="D25" s="12"/>
      <c r="E25" s="56" t="s">
        <v>37</v>
      </c>
      <c r="F25" s="61"/>
      <c r="G25" s="61"/>
      <c r="H25" s="61"/>
      <c r="I25" s="61"/>
      <c r="J25" s="61"/>
      <c r="K25" s="61"/>
      <c r="L25" s="61"/>
      <c r="M25" s="12"/>
      <c r="N25" s="12"/>
      <c r="O25" s="12"/>
      <c r="P25" s="12"/>
    </row>
    <row r="26" spans="1:16" ht="18" customHeight="1">
      <c r="A26" s="13" t="s">
        <v>24</v>
      </c>
      <c r="B26" s="27"/>
      <c r="C26" s="27" t="s">
        <v>5</v>
      </c>
      <c r="D26" s="27"/>
      <c r="E26" s="27"/>
      <c r="F26" s="27" t="str">
        <v>変更（1回目）</v>
      </c>
      <c r="G26" s="27"/>
      <c r="H26" s="27"/>
      <c r="I26" s="27"/>
      <c r="J26" s="27"/>
      <c r="K26" s="27"/>
      <c r="L26" s="27" t="str">
        <v>変更（2回目）</v>
      </c>
      <c r="M26" s="27"/>
      <c r="N26" s="27"/>
      <c r="O26" s="27"/>
      <c r="P26" s="100"/>
    </row>
    <row r="27" spans="1:16" ht="18" customHeight="1">
      <c r="A27" s="4"/>
      <c r="B27" s="20"/>
      <c r="C27" s="20" t="s">
        <v>35</v>
      </c>
      <c r="D27" s="20" t="s">
        <v>38</v>
      </c>
      <c r="E27" s="20"/>
      <c r="F27" s="20" t="str">
        <f>$C27</f>
        <v>設　計</v>
      </c>
      <c r="G27" s="20"/>
      <c r="H27" s="20" t="str">
        <f>$D27</f>
        <v>請　負</v>
      </c>
      <c r="I27" s="20"/>
      <c r="J27" s="20"/>
      <c r="K27" s="20"/>
      <c r="L27" s="20" t="s">
        <v>35</v>
      </c>
      <c r="M27" s="20" t="s">
        <v>38</v>
      </c>
      <c r="N27" s="20"/>
      <c r="O27" s="20"/>
      <c r="P27" s="91"/>
    </row>
    <row r="28" spans="1:16" ht="18" customHeight="1">
      <c r="A28" s="4"/>
      <c r="B28" s="20"/>
      <c r="C28" s="20"/>
      <c r="D28" s="20"/>
      <c r="E28" s="20"/>
      <c r="F28" s="20"/>
      <c r="G28" s="20"/>
      <c r="H28" s="20" t="str">
        <v>合計</v>
      </c>
      <c r="I28" s="20"/>
      <c r="J28" s="20" t="str">
        <v>増減分</v>
      </c>
      <c r="K28" s="20"/>
      <c r="L28" s="20"/>
      <c r="M28" s="20" t="str">
        <f>H28</f>
        <v>合計</v>
      </c>
      <c r="N28" s="20"/>
      <c r="O28" s="20" t="str">
        <f>J28</f>
        <v>増減分</v>
      </c>
      <c r="P28" s="91"/>
    </row>
    <row r="29" spans="1:16" ht="18" customHeight="1">
      <c r="A29" s="14" t="s">
        <v>10</v>
      </c>
      <c r="B29" s="28"/>
      <c r="C29" s="36" t="str">
        <f>CONCATENATE("(1)",,)</f>
        <v>(1)</v>
      </c>
      <c r="D29" s="36" t="str">
        <f>CONCATENATE("(4)",,)</f>
        <v>(4)</v>
      </c>
      <c r="E29" s="57"/>
      <c r="F29" s="36" t="str">
        <f>CONCATENATE("(7)",,)</f>
        <v>(7)</v>
      </c>
      <c r="G29" s="57"/>
      <c r="H29" s="57" t="str">
        <f>CONCATENATE("(10)＝",F29,"×(6)/(3)",,)</f>
        <v>(10)＝(7)×(6)/(3)</v>
      </c>
      <c r="I29" s="57"/>
      <c r="J29" s="57" t="str">
        <f>CONCATENATE("(13)＝",,"(10)-(4)",,)</f>
        <v>(13)＝(10)-(4)</v>
      </c>
      <c r="K29" s="57"/>
      <c r="L29" s="36" t="str">
        <f>CONCATENATE("(16)",,)</f>
        <v>(16)</v>
      </c>
      <c r="M29" s="57" t="str">
        <f>CONCATENATE("(19)＝",L29,"×(6)/(3)",,)</f>
        <v>(19)＝(16)×(6)/(3)</v>
      </c>
      <c r="N29" s="57"/>
      <c r="O29" s="57" t="str">
        <f>CONCATENATE("(22)＝",,"(19)-(10)",,)</f>
        <v>(22)＝(19)-(10)</v>
      </c>
      <c r="P29" s="101"/>
    </row>
    <row r="30" spans="1:16" ht="18" customHeight="1">
      <c r="A30" s="15" t="s">
        <v>4</v>
      </c>
      <c r="B30" s="29"/>
      <c r="C30" s="28">
        <f>SUM(C31:C33)</f>
        <v>0</v>
      </c>
      <c r="D30" s="48">
        <f>SUM(D31:E33)</f>
        <v>0</v>
      </c>
      <c r="E30" s="28">
        <f>SUM(E31:E33)</f>
        <v>0</v>
      </c>
      <c r="F30" s="48"/>
      <c r="G30" s="28"/>
      <c r="H30" s="28"/>
      <c r="I30" s="28"/>
      <c r="J30" s="28"/>
      <c r="K30" s="28"/>
      <c r="L30" s="28"/>
      <c r="M30" s="28"/>
      <c r="N30" s="28"/>
      <c r="O30" s="28"/>
      <c r="P30" s="102"/>
    </row>
    <row r="31" spans="1:16" ht="18" customHeight="1">
      <c r="A31" s="16" t="s">
        <v>28</v>
      </c>
      <c r="B31" s="30"/>
      <c r="C31" s="28">
        <f>内訳!H30</f>
        <v>0</v>
      </c>
      <c r="D31" s="49"/>
      <c r="E31" s="58"/>
      <c r="F31" s="48"/>
      <c r="G31" s="28"/>
      <c r="H31" s="28"/>
      <c r="I31" s="28"/>
      <c r="J31" s="28"/>
      <c r="K31" s="28"/>
      <c r="L31" s="28"/>
      <c r="M31" s="28"/>
      <c r="N31" s="28"/>
      <c r="O31" s="28"/>
      <c r="P31" s="102"/>
    </row>
    <row r="32" spans="1:16" ht="18" customHeight="1">
      <c r="A32" s="16" t="s">
        <v>8</v>
      </c>
      <c r="B32" s="30"/>
      <c r="C32" s="28"/>
      <c r="D32" s="48"/>
      <c r="E32" s="28"/>
      <c r="F32" s="48"/>
      <c r="G32" s="28"/>
      <c r="H32" s="28"/>
      <c r="I32" s="28"/>
      <c r="J32" s="28"/>
      <c r="K32" s="28"/>
      <c r="L32" s="28"/>
      <c r="M32" s="28"/>
      <c r="N32" s="28"/>
      <c r="O32" s="28"/>
      <c r="P32" s="102"/>
    </row>
    <row r="33" spans="1:16" ht="18" customHeight="1">
      <c r="A33" s="16" t="s">
        <v>30</v>
      </c>
      <c r="B33" s="30"/>
      <c r="C33" s="28"/>
      <c r="D33" s="48"/>
      <c r="E33" s="28"/>
      <c r="F33" s="48"/>
      <c r="G33" s="28"/>
      <c r="H33" s="28"/>
      <c r="I33" s="28"/>
      <c r="J33" s="28"/>
      <c r="K33" s="28"/>
      <c r="L33" s="28"/>
      <c r="M33" s="28"/>
      <c r="N33" s="28"/>
      <c r="O33" s="28"/>
      <c r="P33" s="102"/>
    </row>
    <row r="34" spans="1:16" ht="18" customHeight="1">
      <c r="A34" s="14"/>
      <c r="B34" s="28"/>
      <c r="C34" s="28"/>
      <c r="D34" s="48"/>
      <c r="E34" s="28"/>
      <c r="F34" s="48"/>
      <c r="G34" s="28"/>
      <c r="H34" s="28"/>
      <c r="I34" s="28"/>
      <c r="J34" s="28"/>
      <c r="K34" s="28"/>
      <c r="L34" s="28"/>
      <c r="M34" s="28"/>
      <c r="N34" s="28"/>
      <c r="O34" s="28"/>
      <c r="P34" s="102"/>
    </row>
    <row r="35" spans="1:16" ht="18" customHeight="1">
      <c r="A35" s="14" t="s">
        <v>31</v>
      </c>
      <c r="B35" s="28"/>
      <c r="C35" s="36" t="str">
        <f>CONCATENATE("(2)=",C29,"×",10%,)</f>
        <v>(2)=(1)×0.1</v>
      </c>
      <c r="D35" s="36" t="str">
        <f>CONCATENATE("(5)=",D29,"×",10%,)</f>
        <v>(5)=(4)×0.1</v>
      </c>
      <c r="E35" s="57" t="str">
        <f>CONCATENATE("(2)=",E29,"×0.10",,)</f>
        <v>(2)=×0.10</v>
      </c>
      <c r="F35" s="36" t="str">
        <f>CONCATENATE("(8)=",F29,"×",0.1,)</f>
        <v>(8)=(7)×0.1</v>
      </c>
      <c r="G35" s="57" t="str">
        <f>CONCATENATE("(2)=",G29,"×0.10",,)</f>
        <v>(2)=×0.10</v>
      </c>
      <c r="H35" s="57" t="str">
        <f>CONCATENATE("(11)＝(10)×",0.1,)</f>
        <v>(11)＝(10)×0.1</v>
      </c>
      <c r="I35" s="57"/>
      <c r="J35" s="57" t="str">
        <f>CONCATENATE("(14)＝(13)×",0.1,)</f>
        <v>(14)＝(13)×0.1</v>
      </c>
      <c r="K35" s="57"/>
      <c r="L35" s="36" t="str">
        <f>CONCATENATE("(17)=",L29,"×",0.1,)</f>
        <v>(17)=(16)×0.1</v>
      </c>
      <c r="M35" s="57" t="str">
        <f>CONCATENATE("(20)＝(19)×",0.1,)</f>
        <v>(20)＝(19)×0.1</v>
      </c>
      <c r="N35" s="57"/>
      <c r="O35" s="57" t="str">
        <f>CONCATENATE("(23)＝(22)×",0.1,)</f>
        <v>(23)＝(22)×0.1</v>
      </c>
      <c r="P35" s="101"/>
    </row>
    <row r="36" spans="1:16" ht="18" customHeight="1">
      <c r="A36" s="15" t="s">
        <v>33</v>
      </c>
      <c r="B36" s="29"/>
      <c r="C36" s="28">
        <f>SUM(C37:C39)</f>
        <v>0</v>
      </c>
      <c r="D36" s="48">
        <f>SUM(D37:E39)</f>
        <v>0</v>
      </c>
      <c r="E36" s="28">
        <f>SUM(E37:E39)</f>
        <v>0</v>
      </c>
      <c r="F36" s="48"/>
      <c r="G36" s="28"/>
      <c r="H36" s="28"/>
      <c r="I36" s="28"/>
      <c r="J36" s="28"/>
      <c r="K36" s="28"/>
      <c r="L36" s="28"/>
      <c r="M36" s="28"/>
      <c r="N36" s="28"/>
      <c r="O36" s="28"/>
      <c r="P36" s="102"/>
    </row>
    <row r="37" spans="1:16" ht="18" customHeight="1">
      <c r="A37" s="16" t="s">
        <v>28</v>
      </c>
      <c r="B37" s="30"/>
      <c r="C37" s="28">
        <f>内訳!H32</f>
        <v>0</v>
      </c>
      <c r="D37" s="49"/>
      <c r="E37" s="58"/>
      <c r="F37" s="48"/>
      <c r="G37" s="28"/>
      <c r="H37" s="28"/>
      <c r="I37" s="28"/>
      <c r="J37" s="28"/>
      <c r="K37" s="28"/>
      <c r="L37" s="28"/>
      <c r="M37" s="28"/>
      <c r="N37" s="28"/>
      <c r="O37" s="28"/>
      <c r="P37" s="102"/>
    </row>
    <row r="38" spans="1:16" ht="18" customHeight="1">
      <c r="A38" s="16" t="s">
        <v>8</v>
      </c>
      <c r="B38" s="30"/>
      <c r="C38" s="28"/>
      <c r="D38" s="48"/>
      <c r="E38" s="28"/>
      <c r="F38" s="48"/>
      <c r="G38" s="28"/>
      <c r="H38" s="28"/>
      <c r="I38" s="28"/>
      <c r="J38" s="28"/>
      <c r="K38" s="28"/>
      <c r="L38" s="28"/>
      <c r="M38" s="28"/>
      <c r="N38" s="28"/>
      <c r="O38" s="28"/>
      <c r="P38" s="102"/>
    </row>
    <row r="39" spans="1:16" ht="18" customHeight="1">
      <c r="A39" s="16" t="s">
        <v>30</v>
      </c>
      <c r="B39" s="30"/>
      <c r="C39" s="28"/>
      <c r="D39" s="48"/>
      <c r="E39" s="28"/>
      <c r="F39" s="48"/>
      <c r="G39" s="28"/>
      <c r="H39" s="28"/>
      <c r="I39" s="28"/>
      <c r="J39" s="28"/>
      <c r="K39" s="28"/>
      <c r="L39" s="28"/>
      <c r="M39" s="28"/>
      <c r="N39" s="28"/>
      <c r="O39" s="28"/>
      <c r="P39" s="102"/>
    </row>
    <row r="40" spans="1:16" ht="18" customHeight="1">
      <c r="A40" s="14"/>
      <c r="B40" s="28"/>
      <c r="C40" s="28"/>
      <c r="D40" s="48"/>
      <c r="E40" s="28"/>
      <c r="F40" s="48"/>
      <c r="G40" s="28"/>
      <c r="H40" s="28"/>
      <c r="I40" s="28"/>
      <c r="J40" s="28"/>
      <c r="K40" s="28"/>
      <c r="L40" s="28"/>
      <c r="M40" s="28"/>
      <c r="N40" s="28"/>
      <c r="O40" s="28"/>
      <c r="P40" s="102"/>
    </row>
    <row r="41" spans="1:16" ht="18" customHeight="1">
      <c r="A41" s="14" t="s">
        <v>34</v>
      </c>
      <c r="B41" s="28"/>
      <c r="C41" s="36" t="str">
        <f>CONCATENATE("(3)=",C29,"＋(2)",,)</f>
        <v>(3)=(1)＋(2)</v>
      </c>
      <c r="D41" s="36" t="str">
        <f>CONCATENATE("(6)=",D29,"＋(5)",,)</f>
        <v>(6)=(4)＋(5)</v>
      </c>
      <c r="E41" s="57" t="str">
        <f>CONCATENATE("(3)=",E29,"＋(2)",,)</f>
        <v>(3)=＋(2)</v>
      </c>
      <c r="F41" s="36" t="str">
        <f>CONCATENATE("(9)=",F29,"＋(8)",,)</f>
        <v>(9)=(7)＋(8)</v>
      </c>
      <c r="G41" s="57" t="str">
        <f>CONCATENATE("(3)=",G29,"＋(2)",,)</f>
        <v>(3)=＋(2)</v>
      </c>
      <c r="H41" s="57" t="str">
        <f>CONCATENATE("(12)=(10)＋(11)",,)</f>
        <v>(12)=(10)＋(11)</v>
      </c>
      <c r="I41" s="57" t="str">
        <f>CONCATENATE("(3)=",I29,"＋(2)",,)</f>
        <v>(3)=＋(2)</v>
      </c>
      <c r="J41" s="57" t="str">
        <f>CONCATENATE("(15)=(13)＋(14)",,)</f>
        <v>(15)=(13)＋(14)</v>
      </c>
      <c r="K41" s="57" t="str">
        <f>CONCATENATE("(3)=",K29,"＋(2)",,)</f>
        <v>(3)=＋(2)</v>
      </c>
      <c r="L41" s="36" t="str">
        <f>CONCATENATE("(18)=",L29,"＋(17)",,)</f>
        <v>(18)=(16)＋(17)</v>
      </c>
      <c r="M41" s="57" t="str">
        <f>CONCATENATE("(21)=(19)＋(2)",,)</f>
        <v>(21)=(19)＋(2)</v>
      </c>
      <c r="N41" s="57" t="str">
        <f>CONCATENATE("(3)=",N29,"＋(2)",,)</f>
        <v>(3)=＋(2)</v>
      </c>
      <c r="O41" s="57" t="str">
        <f>CONCATENATE("(24)=(22)＋(23)",,)</f>
        <v>(24)=(22)＋(23)</v>
      </c>
      <c r="P41" s="101" t="str">
        <f>CONCATENATE("(3)=",P29,"＋(2)",,)</f>
        <v>(3)=＋(2)</v>
      </c>
    </row>
    <row r="42" spans="1:16" ht="18" customHeight="1">
      <c r="A42" s="15" t="s">
        <v>17</v>
      </c>
      <c r="B42" s="29"/>
      <c r="C42" s="28">
        <f>SUM(C43:C45)</f>
        <v>0</v>
      </c>
      <c r="D42" s="48">
        <f>SUM(D43:E45)</f>
        <v>0</v>
      </c>
      <c r="E42" s="28">
        <f>SUM(E43:E45)</f>
        <v>0</v>
      </c>
      <c r="F42" s="48"/>
      <c r="G42" s="28"/>
      <c r="H42" s="28"/>
      <c r="I42" s="28"/>
      <c r="J42" s="28"/>
      <c r="K42" s="28"/>
      <c r="L42" s="28"/>
      <c r="M42" s="28"/>
      <c r="N42" s="28"/>
      <c r="O42" s="28"/>
      <c r="P42" s="102"/>
    </row>
    <row r="43" spans="1:16" ht="18" customHeight="1">
      <c r="A43" s="16" t="s">
        <v>28</v>
      </c>
      <c r="B43" s="30"/>
      <c r="C43" s="28">
        <f>C31+C37</f>
        <v>0</v>
      </c>
      <c r="D43" s="49"/>
      <c r="E43" s="58"/>
      <c r="F43" s="48"/>
      <c r="G43" s="28"/>
      <c r="H43" s="28"/>
      <c r="I43" s="28"/>
      <c r="J43" s="28"/>
      <c r="K43" s="28"/>
      <c r="L43" s="28"/>
      <c r="M43" s="28"/>
      <c r="N43" s="28"/>
      <c r="O43" s="28"/>
      <c r="P43" s="102"/>
    </row>
    <row r="44" spans="1:16" ht="18" customHeight="1">
      <c r="A44" s="16" t="s">
        <v>8</v>
      </c>
      <c r="B44" s="30"/>
      <c r="C44" s="28"/>
      <c r="D44" s="48"/>
      <c r="E44" s="28"/>
      <c r="F44" s="48"/>
      <c r="G44" s="28"/>
      <c r="H44" s="28"/>
      <c r="I44" s="28"/>
      <c r="J44" s="28"/>
      <c r="K44" s="28"/>
      <c r="L44" s="28"/>
      <c r="M44" s="28"/>
      <c r="N44" s="28"/>
      <c r="O44" s="28"/>
      <c r="P44" s="102"/>
    </row>
    <row r="45" spans="1:16" ht="18" customHeight="1">
      <c r="A45" s="16" t="s">
        <v>30</v>
      </c>
      <c r="B45" s="30"/>
      <c r="C45" s="28"/>
      <c r="D45" s="48"/>
      <c r="E45" s="28"/>
      <c r="F45" s="48"/>
      <c r="G45" s="28"/>
      <c r="H45" s="28"/>
      <c r="I45" s="28"/>
      <c r="J45" s="28"/>
      <c r="K45" s="28"/>
      <c r="L45" s="28"/>
      <c r="M45" s="28"/>
      <c r="N45" s="28"/>
      <c r="O45" s="28"/>
      <c r="P45" s="102"/>
    </row>
    <row r="46" spans="1:16" ht="18" customHeight="1">
      <c r="A46" s="17"/>
      <c r="B46" s="31"/>
      <c r="C46" s="37"/>
      <c r="D46" s="50"/>
      <c r="E46" s="37"/>
      <c r="F46" s="50"/>
      <c r="G46" s="37"/>
      <c r="H46" s="37"/>
      <c r="I46" s="37"/>
      <c r="J46" s="37"/>
      <c r="K46" s="37"/>
      <c r="L46" s="37"/>
      <c r="M46" s="37"/>
      <c r="N46" s="37"/>
      <c r="O46" s="37"/>
      <c r="P46" s="103"/>
    </row>
  </sheetData>
  <mergeCells count="201">
    <mergeCell ref="B1:C1"/>
    <mergeCell ref="D1:L1"/>
    <mergeCell ref="M1:P1"/>
    <mergeCell ref="B2:J2"/>
    <mergeCell ref="K2:L2"/>
    <mergeCell ref="A3:H3"/>
    <mergeCell ref="I3:P3"/>
    <mergeCell ref="A4:H4"/>
    <mergeCell ref="I4:P4"/>
    <mergeCell ref="A5:C5"/>
    <mergeCell ref="D5:J5"/>
    <mergeCell ref="K5:P5"/>
    <mergeCell ref="A6:C6"/>
    <mergeCell ref="D6:H6"/>
    <mergeCell ref="I6:J6"/>
    <mergeCell ref="K6:N6"/>
    <mergeCell ref="O6:P6"/>
    <mergeCell ref="D7:H7"/>
    <mergeCell ref="I7:J7"/>
    <mergeCell ref="K7:N7"/>
    <mergeCell ref="O7:P7"/>
    <mergeCell ref="E8:H8"/>
    <mergeCell ref="I8:J8"/>
    <mergeCell ref="L8:N8"/>
    <mergeCell ref="O8:P8"/>
    <mergeCell ref="F9:G9"/>
    <mergeCell ref="H9:J9"/>
    <mergeCell ref="N9:P9"/>
    <mergeCell ref="F10:J10"/>
    <mergeCell ref="K10:L10"/>
    <mergeCell ref="M10:P10"/>
    <mergeCell ref="C11:H11"/>
    <mergeCell ref="K11:P11"/>
    <mergeCell ref="K12:N12"/>
    <mergeCell ref="K13:N13"/>
    <mergeCell ref="C14:F14"/>
    <mergeCell ref="K14:N14"/>
    <mergeCell ref="C15:F15"/>
    <mergeCell ref="K15:N15"/>
    <mergeCell ref="C16:H16"/>
    <mergeCell ref="K16:N16"/>
    <mergeCell ref="C17:F17"/>
    <mergeCell ref="K17:N17"/>
    <mergeCell ref="C18:F18"/>
    <mergeCell ref="K18:N18"/>
    <mergeCell ref="C19:F19"/>
    <mergeCell ref="K19:N19"/>
    <mergeCell ref="C20:F20"/>
    <mergeCell ref="K20:N20"/>
    <mergeCell ref="C21:F21"/>
    <mergeCell ref="K21:N21"/>
    <mergeCell ref="C22:F22"/>
    <mergeCell ref="K22:N22"/>
    <mergeCell ref="C23:F23"/>
    <mergeCell ref="K23:N23"/>
    <mergeCell ref="C26:E26"/>
    <mergeCell ref="F26:K26"/>
    <mergeCell ref="L26:P26"/>
    <mergeCell ref="H27:K27"/>
    <mergeCell ref="M27:P27"/>
    <mergeCell ref="H28:I28"/>
    <mergeCell ref="J28:K28"/>
    <mergeCell ref="M28:N28"/>
    <mergeCell ref="O28:P28"/>
    <mergeCell ref="A29:B29"/>
    <mergeCell ref="D29:E29"/>
    <mergeCell ref="F29:G29"/>
    <mergeCell ref="H29:I29"/>
    <mergeCell ref="J29:K29"/>
    <mergeCell ref="M29:N29"/>
    <mergeCell ref="O29:P29"/>
    <mergeCell ref="A30:B30"/>
    <mergeCell ref="D30:E30"/>
    <mergeCell ref="F30:G30"/>
    <mergeCell ref="H30:I30"/>
    <mergeCell ref="J30:K30"/>
    <mergeCell ref="M30:N30"/>
    <mergeCell ref="O30:P30"/>
    <mergeCell ref="A31:B31"/>
    <mergeCell ref="D31:E31"/>
    <mergeCell ref="F31:G31"/>
    <mergeCell ref="H31:I31"/>
    <mergeCell ref="J31:K31"/>
    <mergeCell ref="M31:N31"/>
    <mergeCell ref="O31:P31"/>
    <mergeCell ref="A32:B32"/>
    <mergeCell ref="D32:E32"/>
    <mergeCell ref="F32:G32"/>
    <mergeCell ref="H32:I32"/>
    <mergeCell ref="J32:K32"/>
    <mergeCell ref="M32:N32"/>
    <mergeCell ref="O32:P32"/>
    <mergeCell ref="A33:B33"/>
    <mergeCell ref="D33:E33"/>
    <mergeCell ref="F33:G33"/>
    <mergeCell ref="H33:I33"/>
    <mergeCell ref="J33:K33"/>
    <mergeCell ref="M33:N33"/>
    <mergeCell ref="O33:P33"/>
    <mergeCell ref="A34:B34"/>
    <mergeCell ref="D34:E34"/>
    <mergeCell ref="F34:G34"/>
    <mergeCell ref="H34:I34"/>
    <mergeCell ref="J34:K34"/>
    <mergeCell ref="M34:N34"/>
    <mergeCell ref="O34:P34"/>
    <mergeCell ref="A35:B35"/>
    <mergeCell ref="D35:E35"/>
    <mergeCell ref="F35:G35"/>
    <mergeCell ref="H35:I35"/>
    <mergeCell ref="J35:K35"/>
    <mergeCell ref="M35:N35"/>
    <mergeCell ref="O35:P35"/>
    <mergeCell ref="A36:B36"/>
    <mergeCell ref="D36:E36"/>
    <mergeCell ref="F36:G36"/>
    <mergeCell ref="H36:I36"/>
    <mergeCell ref="J36:K36"/>
    <mergeCell ref="M36:N36"/>
    <mergeCell ref="O36:P36"/>
    <mergeCell ref="A37:B37"/>
    <mergeCell ref="D37:E37"/>
    <mergeCell ref="F37:G37"/>
    <mergeCell ref="H37:I37"/>
    <mergeCell ref="J37:K37"/>
    <mergeCell ref="M37:N37"/>
    <mergeCell ref="O37:P37"/>
    <mergeCell ref="A38:B38"/>
    <mergeCell ref="D38:E38"/>
    <mergeCell ref="F38:G38"/>
    <mergeCell ref="H38:I38"/>
    <mergeCell ref="J38:K38"/>
    <mergeCell ref="M38:N38"/>
    <mergeCell ref="O38:P38"/>
    <mergeCell ref="A39:B39"/>
    <mergeCell ref="D39:E39"/>
    <mergeCell ref="F39:G39"/>
    <mergeCell ref="H39:I39"/>
    <mergeCell ref="J39:K39"/>
    <mergeCell ref="M39:N39"/>
    <mergeCell ref="O39:P39"/>
    <mergeCell ref="A40:B40"/>
    <mergeCell ref="D40:E40"/>
    <mergeCell ref="F40:G40"/>
    <mergeCell ref="H40:I40"/>
    <mergeCell ref="J40:K40"/>
    <mergeCell ref="M40:N40"/>
    <mergeCell ref="O40:P40"/>
    <mergeCell ref="A41:B41"/>
    <mergeCell ref="D41:E41"/>
    <mergeCell ref="F41:G41"/>
    <mergeCell ref="H41:I41"/>
    <mergeCell ref="J41:K41"/>
    <mergeCell ref="M41:N41"/>
    <mergeCell ref="O41:P41"/>
    <mergeCell ref="A42:B42"/>
    <mergeCell ref="D42:E42"/>
    <mergeCell ref="F42:G42"/>
    <mergeCell ref="H42:I42"/>
    <mergeCell ref="J42:K42"/>
    <mergeCell ref="M42:N42"/>
    <mergeCell ref="O42:P42"/>
    <mergeCell ref="A43:B43"/>
    <mergeCell ref="D43:E43"/>
    <mergeCell ref="F43:G43"/>
    <mergeCell ref="H43:I43"/>
    <mergeCell ref="J43:K43"/>
    <mergeCell ref="M43:N43"/>
    <mergeCell ref="O43:P43"/>
    <mergeCell ref="A44:B44"/>
    <mergeCell ref="D44:E44"/>
    <mergeCell ref="F44:G44"/>
    <mergeCell ref="H44:I44"/>
    <mergeCell ref="J44:K44"/>
    <mergeCell ref="M44:N44"/>
    <mergeCell ref="O44:P44"/>
    <mergeCell ref="A45:B45"/>
    <mergeCell ref="D45:E45"/>
    <mergeCell ref="F45:G45"/>
    <mergeCell ref="H45:I45"/>
    <mergeCell ref="J45:K45"/>
    <mergeCell ref="M45:N45"/>
    <mergeCell ref="O45:P45"/>
    <mergeCell ref="A46:B46"/>
    <mergeCell ref="D46:E46"/>
    <mergeCell ref="F46:G46"/>
    <mergeCell ref="H46:I46"/>
    <mergeCell ref="J46:K46"/>
    <mergeCell ref="M46:N46"/>
    <mergeCell ref="O46:P46"/>
    <mergeCell ref="A1:A2"/>
    <mergeCell ref="A7:C8"/>
    <mergeCell ref="A9:C10"/>
    <mergeCell ref="D9:E10"/>
    <mergeCell ref="A26:B28"/>
    <mergeCell ref="C27:C28"/>
    <mergeCell ref="D27:E28"/>
    <mergeCell ref="F27:G28"/>
    <mergeCell ref="L27:L28"/>
    <mergeCell ref="A11:B23"/>
    <mergeCell ref="I11:J23"/>
  </mergeCells>
  <phoneticPr fontId="1" type="Hiragana"/>
  <printOptions horizontalCentered="1"/>
  <pageMargins left="0.39370078740157477" right="0.39370078740157477" top="1.1811023622047243" bottom="0.98425196850393704" header="0" footer="0"/>
  <pageSetup paperSize="9" scale="98" fitToWidth="1" fitToHeight="1" orientation="landscape" usePrinterDefaults="1" blackAndWhite="1" r:id="rId1"/>
  <rowBreaks count="1" manualBreakCount="1">
    <brk id="23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I35"/>
  <sheetViews>
    <sheetView workbookViewId="0">
      <selection activeCell="G27" sqref="G27"/>
    </sheetView>
  </sheetViews>
  <sheetFormatPr defaultRowHeight="13.5" customHeight="1"/>
  <cols>
    <col min="1" max="2" width="3.625" style="1" customWidth="1"/>
    <col min="3" max="3" width="25.625" style="1" customWidth="1"/>
    <col min="4" max="4" width="27.625" style="1" customWidth="1"/>
    <col min="5" max="5" width="8.625" style="1" customWidth="1"/>
    <col min="6" max="6" width="6.625" style="1" customWidth="1"/>
    <col min="7" max="7" width="10.625" style="1" customWidth="1"/>
    <col min="8" max="8" width="12.625" style="1" customWidth="1"/>
    <col min="9" max="9" width="28.625" style="1" customWidth="1"/>
    <col min="10" max="16376" width="9" style="1" customWidth="1"/>
    <col min="16377" max="16384" width="8.796875" style="1" customWidth="1"/>
  </cols>
  <sheetData>
    <row r="1" spans="1:9" ht="13.5" customHeight="1">
      <c r="A1" s="104">
        <v>3</v>
      </c>
      <c r="B1" s="104"/>
      <c r="C1" s="104">
        <v>25</v>
      </c>
      <c r="D1" s="104">
        <v>27</v>
      </c>
      <c r="E1" s="104">
        <v>8</v>
      </c>
      <c r="F1" s="104">
        <v>6</v>
      </c>
      <c r="G1" s="104">
        <v>10</v>
      </c>
      <c r="H1" s="104">
        <v>12</v>
      </c>
      <c r="I1" s="104">
        <v>30</v>
      </c>
    </row>
    <row r="2" spans="1:9" ht="13.5" customHeight="1">
      <c r="D2" s="121" t="s">
        <v>55</v>
      </c>
      <c r="E2" s="121"/>
      <c r="F2" s="121"/>
      <c r="G2" s="121"/>
      <c r="H2" s="121"/>
    </row>
    <row r="3" spans="1:9" ht="13.5" customHeight="1">
      <c r="D3" s="121"/>
      <c r="E3" s="121"/>
      <c r="F3" s="121"/>
      <c r="G3" s="121"/>
      <c r="H3" s="121"/>
    </row>
    <row r="4" spans="1:9" ht="13.5" customHeight="1">
      <c r="A4" s="13" t="s">
        <v>50</v>
      </c>
      <c r="B4" s="27"/>
      <c r="C4" s="27"/>
      <c r="D4" s="27" t="s">
        <v>9</v>
      </c>
      <c r="E4" s="27" t="str">
        <v>数量</v>
      </c>
      <c r="F4" s="27" t="s">
        <v>56</v>
      </c>
      <c r="G4" s="27" t="str">
        <v>単価</v>
      </c>
      <c r="H4" s="27" t="s">
        <v>26</v>
      </c>
      <c r="I4" s="100" t="s">
        <v>43</v>
      </c>
    </row>
    <row r="5" spans="1:9" ht="13.5" customHeight="1">
      <c r="A5" s="14" t="s">
        <v>58</v>
      </c>
      <c r="B5" s="28"/>
      <c r="C5" s="28"/>
      <c r="D5" s="20"/>
      <c r="E5" s="20"/>
      <c r="F5" s="20"/>
      <c r="G5" s="20"/>
      <c r="H5" s="122"/>
      <c r="I5" s="131"/>
    </row>
    <row r="6" spans="1:9" ht="13.5" customHeight="1">
      <c r="A6" s="14"/>
      <c r="B6" s="28"/>
      <c r="C6" s="28"/>
      <c r="D6" s="122"/>
      <c r="E6" s="122"/>
      <c r="F6" s="122"/>
      <c r="G6" s="122"/>
      <c r="H6" s="122"/>
      <c r="I6" s="132"/>
    </row>
    <row r="7" spans="1:9" ht="13.5" customHeight="1">
      <c r="A7" s="105"/>
      <c r="B7" s="70">
        <f>IF(C7=0,"",1)</f>
        <v>1</v>
      </c>
      <c r="C7" s="117" t="s">
        <v>54</v>
      </c>
      <c r="D7" s="123"/>
      <c r="E7" s="123"/>
      <c r="F7" s="123"/>
      <c r="G7" s="123"/>
      <c r="H7" s="123"/>
      <c r="I7" s="133"/>
    </row>
    <row r="8" spans="1:9" ht="13.5" customHeight="1">
      <c r="A8" s="105"/>
      <c r="B8" s="70"/>
      <c r="C8" s="118"/>
      <c r="D8" s="124"/>
      <c r="E8" s="124">
        <f>IF(C7=0,"",1)</f>
        <v>1</v>
      </c>
      <c r="F8" s="124" t="str">
        <f>IF(C7=0,"","式")</f>
        <v>式</v>
      </c>
      <c r="G8" s="124"/>
      <c r="H8" s="124"/>
      <c r="I8" s="134" t="str">
        <f>IF(C7=0,"","明細書-1")</f>
        <v>明細書-1</v>
      </c>
    </row>
    <row r="9" spans="1:9" ht="13.5" customHeight="1">
      <c r="A9" s="105"/>
      <c r="B9" s="70" t="str">
        <f>IF(C9=0,"",2)</f>
        <v/>
      </c>
      <c r="C9" s="117"/>
      <c r="D9" s="123"/>
      <c r="E9" s="123"/>
      <c r="F9" s="123"/>
      <c r="G9" s="123"/>
      <c r="H9" s="123"/>
      <c r="I9" s="133"/>
    </row>
    <row r="10" spans="1:9" ht="13.5" customHeight="1">
      <c r="A10" s="105"/>
      <c r="B10" s="70"/>
      <c r="C10" s="118"/>
      <c r="D10" s="124"/>
      <c r="E10" s="124" t="str">
        <f>IF(C9=0,"",1)</f>
        <v/>
      </c>
      <c r="F10" s="124" t="str">
        <f>IF(C9=0,"","式")</f>
        <v/>
      </c>
      <c r="G10" s="124"/>
      <c r="H10" s="124"/>
      <c r="I10" s="134" t="str">
        <f>IF(C9=0,"","明細書-2")</f>
        <v/>
      </c>
    </row>
    <row r="11" spans="1:9" ht="13.5" customHeight="1">
      <c r="A11" s="105"/>
      <c r="B11" s="70" t="str">
        <f>IF(C11=0,"",3)</f>
        <v/>
      </c>
      <c r="C11" s="117"/>
      <c r="D11" s="123"/>
      <c r="E11" s="123"/>
      <c r="F11" s="123"/>
      <c r="G11" s="123"/>
      <c r="H11" s="123"/>
      <c r="I11" s="133"/>
    </row>
    <row r="12" spans="1:9" ht="13.5" customHeight="1">
      <c r="A12" s="105"/>
      <c r="B12" s="70"/>
      <c r="C12" s="118"/>
      <c r="D12" s="124"/>
      <c r="E12" s="124" t="str">
        <f>IF(C11=0,"",1)</f>
        <v/>
      </c>
      <c r="F12" s="124" t="str">
        <f>IF(C11=0,"","式")</f>
        <v/>
      </c>
      <c r="G12" s="124"/>
      <c r="H12" s="124"/>
      <c r="I12" s="134" t="str">
        <f>IF(C11=0,"","明細書-3")</f>
        <v/>
      </c>
    </row>
    <row r="13" spans="1:9" ht="13.5" customHeight="1">
      <c r="A13" s="105"/>
      <c r="B13" s="70" t="str">
        <f>IF(C13=0,"",4)</f>
        <v/>
      </c>
      <c r="C13" s="117"/>
      <c r="D13" s="123"/>
      <c r="E13" s="123"/>
      <c r="F13" s="123"/>
      <c r="G13" s="123"/>
      <c r="H13" s="123"/>
      <c r="I13" s="133"/>
    </row>
    <row r="14" spans="1:9" ht="13.5" customHeight="1">
      <c r="A14" s="105"/>
      <c r="B14" s="70"/>
      <c r="C14" s="118"/>
      <c r="D14" s="124"/>
      <c r="E14" s="124" t="str">
        <f>IF(C13=0,"",1)</f>
        <v/>
      </c>
      <c r="F14" s="124" t="str">
        <f>IF(C13=0,"","式")</f>
        <v/>
      </c>
      <c r="G14" s="124"/>
      <c r="H14" s="124"/>
      <c r="I14" s="134" t="str">
        <f>IF(C13=0,"","明細書-4")</f>
        <v/>
      </c>
    </row>
    <row r="15" spans="1:9" ht="13.5" customHeight="1">
      <c r="A15" s="105"/>
      <c r="B15" s="70" t="str">
        <f>IF(C15=0,"",5)</f>
        <v/>
      </c>
      <c r="C15" s="117"/>
      <c r="D15" s="123"/>
      <c r="E15" s="123"/>
      <c r="F15" s="123"/>
      <c r="G15" s="123"/>
      <c r="H15" s="123"/>
      <c r="I15" s="133"/>
    </row>
    <row r="16" spans="1:9" ht="13.5" customHeight="1">
      <c r="A16" s="105"/>
      <c r="B16" s="70"/>
      <c r="C16" s="118"/>
      <c r="D16" s="124"/>
      <c r="E16" s="124" t="str">
        <f>IF(C15=0,"",1)</f>
        <v/>
      </c>
      <c r="F16" s="124" t="str">
        <f>IF(C15=0,"","式")</f>
        <v/>
      </c>
      <c r="G16" s="124"/>
      <c r="H16" s="124"/>
      <c r="I16" s="134" t="str">
        <f>IF(C15=0,"","明細書-5")</f>
        <v/>
      </c>
    </row>
    <row r="17" spans="1:9" ht="13.5" customHeight="1">
      <c r="A17" s="105"/>
      <c r="B17" s="70" t="str">
        <f>IF(C18=0,"",5)</f>
        <v/>
      </c>
      <c r="C17" s="117" t="s">
        <v>21</v>
      </c>
      <c r="D17" s="123"/>
      <c r="E17" s="123"/>
      <c r="F17" s="123"/>
      <c r="G17" s="123"/>
      <c r="H17" s="123"/>
      <c r="I17" s="133"/>
    </row>
    <row r="18" spans="1:9" ht="13.5" customHeight="1">
      <c r="A18" s="105"/>
      <c r="B18" s="70"/>
      <c r="C18" s="118"/>
      <c r="D18" s="124"/>
      <c r="E18" s="124" t="str">
        <f>IF(C18=0,"",1)</f>
        <v/>
      </c>
      <c r="F18" s="124" t="str">
        <f>IF(C18=0,"","式")</f>
        <v/>
      </c>
      <c r="G18" s="124"/>
      <c r="H18" s="124">
        <f>H8+H10+H12+H14+H16</f>
        <v>0</v>
      </c>
      <c r="I18" s="134"/>
    </row>
    <row r="19" spans="1:9" ht="13.5" customHeight="1">
      <c r="A19" s="106" t="s">
        <v>23</v>
      </c>
      <c r="B19" s="113"/>
      <c r="C19" s="113"/>
      <c r="D19" s="123"/>
      <c r="E19" s="123"/>
      <c r="F19" s="123"/>
      <c r="G19" s="123"/>
      <c r="H19" s="123"/>
      <c r="I19" s="133"/>
    </row>
    <row r="20" spans="1:9" ht="13.5" customHeight="1">
      <c r="A20" s="107"/>
      <c r="B20" s="114"/>
      <c r="C20" s="114"/>
      <c r="D20" s="124"/>
      <c r="E20" s="124"/>
      <c r="F20" s="124"/>
      <c r="G20" s="124"/>
      <c r="H20" s="124"/>
      <c r="I20" s="134"/>
    </row>
    <row r="21" spans="1:9" ht="13.5" customHeight="1">
      <c r="A21" s="108"/>
      <c r="B21" s="70">
        <f>IF(C21=0,"",1)</f>
        <v>1</v>
      </c>
      <c r="C21" s="117" t="s">
        <v>44</v>
      </c>
      <c r="D21" s="125"/>
      <c r="E21" s="128"/>
      <c r="F21" s="123"/>
      <c r="G21" s="123"/>
      <c r="H21" s="123"/>
      <c r="I21" s="135"/>
    </row>
    <row r="22" spans="1:9" ht="13.5" customHeight="1">
      <c r="A22" s="3"/>
      <c r="B22" s="70"/>
      <c r="C22" s="118"/>
      <c r="D22" s="126"/>
      <c r="E22" s="129"/>
      <c r="F22" s="130" t="s">
        <v>3</v>
      </c>
      <c r="G22" s="124">
        <f>H18</f>
        <v>0</v>
      </c>
      <c r="H22" s="124">
        <f>ROUNDDOWN(E22*G22/100,0)</f>
        <v>0</v>
      </c>
      <c r="I22" s="136"/>
    </row>
    <row r="23" spans="1:9" ht="13.5" customHeight="1">
      <c r="A23" s="108"/>
      <c r="B23" s="70">
        <f>IF(C23=0,"",2)</f>
        <v>2</v>
      </c>
      <c r="C23" s="117" t="s">
        <v>53</v>
      </c>
      <c r="D23" s="125"/>
      <c r="E23" s="128"/>
      <c r="F23" s="123"/>
      <c r="G23" s="123"/>
      <c r="H23" s="123"/>
      <c r="I23" s="135"/>
    </row>
    <row r="24" spans="1:9" ht="13.5" customHeight="1">
      <c r="A24" s="3"/>
      <c r="B24" s="70"/>
      <c r="C24" s="118"/>
      <c r="D24" s="126"/>
      <c r="E24" s="129"/>
      <c r="F24" s="130" t="s">
        <v>3</v>
      </c>
      <c r="G24" s="124">
        <f>H18+H22</f>
        <v>0</v>
      </c>
      <c r="H24" s="124">
        <f>ROUNDDOWN(H18+H22+(G24*E24/100),-4)-H18-H22</f>
        <v>0</v>
      </c>
      <c r="I24" s="136"/>
    </row>
    <row r="25" spans="1:9" ht="13.5" customHeight="1">
      <c r="A25" s="108"/>
      <c r="B25" s="70" t="str">
        <f>IF(C25=0,"",3)</f>
        <v/>
      </c>
      <c r="C25" s="119"/>
      <c r="D25" s="123"/>
      <c r="E25" s="123"/>
      <c r="F25" s="123"/>
      <c r="G25" s="123"/>
      <c r="H25" s="123"/>
      <c r="I25" s="133"/>
    </row>
    <row r="26" spans="1:9" ht="13.5" customHeight="1">
      <c r="A26" s="3"/>
      <c r="B26" s="70"/>
      <c r="C26" s="120"/>
      <c r="D26" s="124"/>
      <c r="E26" s="124" t="str">
        <f>IF(C25=0,"",1)</f>
        <v/>
      </c>
      <c r="F26" s="124" t="str">
        <f>IF(C25=0,"","式")</f>
        <v/>
      </c>
      <c r="G26" s="124"/>
      <c r="H26" s="124"/>
      <c r="I26" s="134"/>
    </row>
    <row r="27" spans="1:9" ht="13.5" customHeight="1">
      <c r="A27" s="108"/>
      <c r="B27" s="70" t="str">
        <f>IF(C28=0,"",4)</f>
        <v/>
      </c>
      <c r="C27" s="117" t="s">
        <v>51</v>
      </c>
      <c r="D27" s="123"/>
      <c r="E27" s="123"/>
      <c r="F27" s="123"/>
      <c r="G27" s="123"/>
      <c r="H27" s="123"/>
      <c r="I27" s="133"/>
    </row>
    <row r="28" spans="1:9" ht="13.5" customHeight="1">
      <c r="A28" s="3"/>
      <c r="B28" s="70"/>
      <c r="C28" s="118"/>
      <c r="D28" s="124"/>
      <c r="E28" s="124" t="str">
        <f>IF(C28=0,"",1)</f>
        <v/>
      </c>
      <c r="F28" s="124" t="str">
        <f>IF(C28=0,"","式")</f>
        <v/>
      </c>
      <c r="G28" s="124"/>
      <c r="H28" s="124">
        <f>+H22+H24</f>
        <v>0</v>
      </c>
      <c r="I28" s="134"/>
    </row>
    <row r="29" spans="1:9" ht="13.5" customHeight="1">
      <c r="A29" s="109" t="s">
        <v>14</v>
      </c>
      <c r="B29" s="64"/>
      <c r="C29" s="117"/>
      <c r="D29" s="123"/>
      <c r="E29" s="123"/>
      <c r="F29" s="123"/>
      <c r="G29" s="123"/>
      <c r="H29" s="123"/>
      <c r="I29" s="133"/>
    </row>
    <row r="30" spans="1:9" ht="13.5" customHeight="1">
      <c r="A30" s="110"/>
      <c r="B30" s="115"/>
      <c r="C30" s="118"/>
      <c r="D30" s="124"/>
      <c r="E30" s="124"/>
      <c r="F30" s="124"/>
      <c r="G30" s="124"/>
      <c r="H30" s="124">
        <f>H18+H28</f>
        <v>0</v>
      </c>
      <c r="I30" s="134"/>
    </row>
    <row r="31" spans="1:9" ht="13.5" customHeight="1">
      <c r="A31" s="106" t="s">
        <v>19</v>
      </c>
      <c r="B31" s="113"/>
      <c r="C31" s="113"/>
      <c r="D31" s="123"/>
      <c r="E31" s="123"/>
      <c r="F31" s="123"/>
      <c r="G31" s="123"/>
      <c r="H31" s="123"/>
      <c r="I31" s="133"/>
    </row>
    <row r="32" spans="1:9" ht="13.5" customHeight="1">
      <c r="A32" s="107"/>
      <c r="B32" s="114"/>
      <c r="C32" s="114"/>
      <c r="D32" s="124"/>
      <c r="E32" s="130"/>
      <c r="F32" s="130" t="s">
        <v>3</v>
      </c>
      <c r="G32" s="124"/>
      <c r="H32" s="124">
        <f>H30*E32/100</f>
        <v>0</v>
      </c>
      <c r="I32" s="134"/>
    </row>
    <row r="33" spans="1:9" ht="13.5" customHeight="1">
      <c r="A33" s="106" t="s">
        <v>11</v>
      </c>
      <c r="B33" s="113"/>
      <c r="C33" s="113"/>
      <c r="D33" s="123"/>
      <c r="E33" s="123"/>
      <c r="F33" s="123"/>
      <c r="G33" s="123"/>
      <c r="H33" s="123"/>
      <c r="I33" s="133"/>
    </row>
    <row r="34" spans="1:9" ht="13.5" customHeight="1">
      <c r="A34" s="111"/>
      <c r="B34" s="116"/>
      <c r="C34" s="116"/>
      <c r="D34" s="127"/>
      <c r="E34" s="127"/>
      <c r="F34" s="127"/>
      <c r="G34" s="127"/>
      <c r="H34" s="127">
        <f>SUM(H30,H32)</f>
        <v>0</v>
      </c>
      <c r="I34" s="137"/>
    </row>
    <row r="35" spans="1:9" ht="13.5" customHeight="1">
      <c r="A35" s="112"/>
      <c r="B35" s="112"/>
      <c r="C35" s="112"/>
      <c r="D35" s="112"/>
      <c r="E35" s="112"/>
      <c r="F35" s="112"/>
      <c r="G35" s="112"/>
      <c r="H35" s="112"/>
      <c r="I35" s="138"/>
    </row>
  </sheetData>
  <mergeCells count="41">
    <mergeCell ref="A4:C4"/>
    <mergeCell ref="D2:H3"/>
    <mergeCell ref="A5:C6"/>
    <mergeCell ref="A7:A8"/>
    <mergeCell ref="B7:B8"/>
    <mergeCell ref="C7:C8"/>
    <mergeCell ref="A9:A10"/>
    <mergeCell ref="B9:B10"/>
    <mergeCell ref="C9:C10"/>
    <mergeCell ref="A11:A12"/>
    <mergeCell ref="B11:B12"/>
    <mergeCell ref="C11:C12"/>
    <mergeCell ref="A13:A14"/>
    <mergeCell ref="B13:B14"/>
    <mergeCell ref="C13:C14"/>
    <mergeCell ref="A15:A16"/>
    <mergeCell ref="B15:B16"/>
    <mergeCell ref="C15:C16"/>
    <mergeCell ref="A17:A18"/>
    <mergeCell ref="B17:B18"/>
    <mergeCell ref="C17:C18"/>
    <mergeCell ref="A19:C20"/>
    <mergeCell ref="A21:A22"/>
    <mergeCell ref="B21:B22"/>
    <mergeCell ref="C21:C22"/>
    <mergeCell ref="D21:D22"/>
    <mergeCell ref="I21:I22"/>
    <mergeCell ref="A23:A24"/>
    <mergeCell ref="B23:B24"/>
    <mergeCell ref="C23:C24"/>
    <mergeCell ref="D23:D24"/>
    <mergeCell ref="I23:I24"/>
    <mergeCell ref="A25:A26"/>
    <mergeCell ref="B25:B26"/>
    <mergeCell ref="C25:C26"/>
    <mergeCell ref="A27:A28"/>
    <mergeCell ref="B27:B28"/>
    <mergeCell ref="C27:C28"/>
    <mergeCell ref="A29:C30"/>
    <mergeCell ref="A31:C32"/>
    <mergeCell ref="A33:C34"/>
  </mergeCells>
  <phoneticPr fontId="1" type="Hiragana"/>
  <printOptions horizontalCentered="1"/>
  <pageMargins left="0.39370078740157477" right="0.39370078740157477" top="0.78740157480314954" bottom="0.39370078740157477" header="0" footer="0"/>
  <pageSetup paperSize="9" fitToWidth="1" fitToHeight="1" orientation="landscape" usePrinterDefaults="1" blackAndWhite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I36"/>
  <sheetViews>
    <sheetView workbookViewId="0">
      <selection activeCell="D21" sqref="D21"/>
    </sheetView>
  </sheetViews>
  <sheetFormatPr defaultRowHeight="13.5" customHeight="1"/>
  <cols>
    <col min="1" max="2" width="3.625" style="1" customWidth="1"/>
    <col min="3" max="3" width="25.625" style="1" customWidth="1"/>
    <col min="4" max="4" width="27.625" style="1" customWidth="1"/>
    <col min="5" max="5" width="8.625" style="1" customWidth="1"/>
    <col min="6" max="6" width="6.625" style="1" customWidth="1"/>
    <col min="7" max="7" width="10.625" style="1" customWidth="1"/>
    <col min="8" max="8" width="12.625" style="1" customWidth="1"/>
    <col min="9" max="9" width="28.625" style="1" customWidth="1"/>
    <col min="10" max="10" width="5.625" style="1" customWidth="1"/>
    <col min="11" max="16376" width="9" style="1" customWidth="1"/>
    <col min="16377" max="16384" width="8.796875" style="1" customWidth="1"/>
  </cols>
  <sheetData>
    <row r="1" spans="1:9" ht="13.5" customHeight="1">
      <c r="A1" s="104">
        <v>3</v>
      </c>
      <c r="B1" s="104"/>
      <c r="C1" s="104">
        <v>25</v>
      </c>
      <c r="D1" s="104">
        <v>27</v>
      </c>
      <c r="E1" s="104">
        <v>8</v>
      </c>
      <c r="F1" s="104">
        <v>6</v>
      </c>
      <c r="G1" s="104">
        <v>10</v>
      </c>
      <c r="H1" s="104">
        <v>12</v>
      </c>
      <c r="I1" s="104">
        <v>30</v>
      </c>
    </row>
    <row r="2" spans="1:9" ht="13.5" customHeight="1">
      <c r="D2" s="121" t="s">
        <v>57</v>
      </c>
      <c r="E2" s="121"/>
      <c r="F2" s="121"/>
      <c r="G2" s="121"/>
      <c r="H2" s="121"/>
    </row>
    <row r="3" spans="1:9" ht="13.5" customHeight="1">
      <c r="D3" s="121"/>
      <c r="E3" s="121"/>
      <c r="F3" s="121"/>
      <c r="G3" s="121"/>
      <c r="H3" s="121"/>
    </row>
    <row r="4" spans="1:9" ht="21" customHeight="1">
      <c r="A4" s="13" t="s">
        <v>50</v>
      </c>
      <c r="B4" s="27"/>
      <c r="C4" s="27"/>
      <c r="D4" s="27" t="s">
        <v>9</v>
      </c>
      <c r="E4" s="27" t="str">
        <v>数量</v>
      </c>
      <c r="F4" s="27" t="s">
        <v>56</v>
      </c>
      <c r="G4" s="27" t="str">
        <v>単価</v>
      </c>
      <c r="H4" s="27" t="s">
        <v>26</v>
      </c>
      <c r="I4" s="100" t="s">
        <v>43</v>
      </c>
    </row>
    <row r="5" spans="1:9" ht="13.5" customHeight="1">
      <c r="A5" s="109">
        <f>IF(内訳!B7=0,"",内訳!B7)</f>
        <v>1</v>
      </c>
      <c r="B5" s="64" t="str">
        <f>IF(内訳!C7=0,"",内訳!C7)</f>
        <v>受水槽更新工事設計</v>
      </c>
      <c r="C5" s="117"/>
      <c r="D5" s="146"/>
      <c r="E5" s="146"/>
      <c r="F5" s="146"/>
      <c r="G5" s="146"/>
      <c r="H5" s="123"/>
      <c r="I5" s="150"/>
    </row>
    <row r="6" spans="1:9" ht="13.5" customHeight="1">
      <c r="A6" s="110"/>
      <c r="B6" s="115"/>
      <c r="C6" s="118"/>
      <c r="D6" s="124"/>
      <c r="E6" s="148"/>
      <c r="F6" s="124"/>
      <c r="G6" s="124"/>
      <c r="H6" s="124"/>
      <c r="I6" s="151" t="str">
        <f>内訳!I8</f>
        <v>明細書-1</v>
      </c>
    </row>
    <row r="7" spans="1:9" ht="13.5" customHeight="1">
      <c r="A7" s="105"/>
      <c r="B7" s="70" t="str">
        <f>IF(C$7="","","(1)")</f>
        <v>(1)</v>
      </c>
      <c r="C7" s="141" t="s">
        <v>22</v>
      </c>
      <c r="D7" s="147"/>
      <c r="E7" s="123"/>
      <c r="F7" s="123"/>
      <c r="G7" s="123"/>
      <c r="H7" s="123"/>
      <c r="I7" s="152"/>
    </row>
    <row r="8" spans="1:9" ht="13.5" customHeight="1">
      <c r="A8" s="105"/>
      <c r="B8" s="70"/>
      <c r="C8" s="142"/>
      <c r="D8" s="130" t="s">
        <v>25</v>
      </c>
      <c r="E8" s="148"/>
      <c r="F8" s="124" t="s">
        <v>49</v>
      </c>
      <c r="G8" s="124"/>
      <c r="H8" s="124">
        <f>ROUNDDOWN(E8*G8,0)</f>
        <v>0</v>
      </c>
      <c r="I8" s="134"/>
    </row>
    <row r="9" spans="1:9" ht="13.5" customHeight="1">
      <c r="A9" s="105"/>
      <c r="B9" s="70"/>
      <c r="C9" s="141"/>
      <c r="D9" s="147"/>
      <c r="E9" s="123"/>
      <c r="F9" s="123"/>
      <c r="G9" s="123"/>
      <c r="H9" s="123"/>
      <c r="I9" s="152"/>
    </row>
    <row r="10" spans="1:9" ht="13.5" customHeight="1">
      <c r="A10" s="105"/>
      <c r="B10" s="70"/>
      <c r="C10" s="142"/>
      <c r="D10" s="130"/>
      <c r="E10" s="148"/>
      <c r="F10" s="124"/>
      <c r="G10" s="124"/>
      <c r="H10" s="124"/>
      <c r="I10" s="134"/>
    </row>
    <row r="11" spans="1:9" ht="13.5" customHeight="1">
      <c r="A11" s="105"/>
      <c r="B11" s="70" t="str">
        <f>IF(C$11="","",3)</f>
        <v/>
      </c>
      <c r="C11" s="141"/>
      <c r="D11" s="147"/>
      <c r="E11" s="123"/>
      <c r="F11" s="123"/>
      <c r="G11" s="123"/>
      <c r="H11" s="123"/>
      <c r="I11" s="133"/>
    </row>
    <row r="12" spans="1:9" ht="13.5" customHeight="1">
      <c r="A12" s="105"/>
      <c r="B12" s="70"/>
      <c r="C12" s="142"/>
      <c r="D12" s="130"/>
      <c r="E12" s="148"/>
      <c r="F12" s="124"/>
      <c r="G12" s="124"/>
      <c r="H12" s="124"/>
      <c r="I12" s="134"/>
    </row>
    <row r="13" spans="1:9" ht="13.5" customHeight="1">
      <c r="A13" s="105"/>
      <c r="B13" s="70" t="str">
        <f>IF(C$13="","",4)</f>
        <v/>
      </c>
      <c r="C13" s="141"/>
      <c r="D13" s="147"/>
      <c r="E13" s="123"/>
      <c r="F13" s="123"/>
      <c r="G13" s="123"/>
      <c r="H13" s="123"/>
      <c r="I13" s="133"/>
    </row>
    <row r="14" spans="1:9" ht="13.5" customHeight="1">
      <c r="A14" s="105"/>
      <c r="B14" s="70"/>
      <c r="C14" s="142"/>
      <c r="D14" s="130"/>
      <c r="E14" s="148"/>
      <c r="F14" s="124"/>
      <c r="G14" s="124"/>
      <c r="H14" s="124"/>
      <c r="I14" s="134"/>
    </row>
    <row r="15" spans="1:9" ht="13.5" customHeight="1">
      <c r="A15" s="105"/>
      <c r="B15" s="70" t="str">
        <f>IF(C$15="","",5)</f>
        <v/>
      </c>
      <c r="C15" s="141"/>
      <c r="D15" s="147"/>
      <c r="E15" s="123"/>
      <c r="F15" s="123"/>
      <c r="G15" s="123"/>
      <c r="H15" s="123"/>
      <c r="I15" s="133"/>
    </row>
    <row r="16" spans="1:9" ht="13.5" customHeight="1">
      <c r="A16" s="105"/>
      <c r="B16" s="70"/>
      <c r="C16" s="142"/>
      <c r="D16" s="130"/>
      <c r="E16" s="148"/>
      <c r="F16" s="124"/>
      <c r="G16" s="124"/>
      <c r="H16" s="124"/>
      <c r="I16" s="134"/>
    </row>
    <row r="17" spans="1:9" ht="13.5" customHeight="1">
      <c r="A17" s="105"/>
      <c r="B17" s="70" t="str">
        <f>IF(C$17="","",6)</f>
        <v/>
      </c>
      <c r="C17" s="141"/>
      <c r="D17" s="147"/>
      <c r="E17" s="123"/>
      <c r="F17" s="123"/>
      <c r="G17" s="123"/>
      <c r="H17" s="123"/>
      <c r="I17" s="133"/>
    </row>
    <row r="18" spans="1:9" ht="13.5" customHeight="1">
      <c r="A18" s="105"/>
      <c r="B18" s="70"/>
      <c r="C18" s="142"/>
      <c r="D18" s="130"/>
      <c r="E18" s="148"/>
      <c r="F18" s="124"/>
      <c r="G18" s="124"/>
      <c r="H18" s="124"/>
      <c r="I18" s="134"/>
    </row>
    <row r="19" spans="1:9" ht="13.5" customHeight="1">
      <c r="A19" s="105"/>
      <c r="B19" s="70" t="str">
        <f>IF(C$19="","",7)</f>
        <v/>
      </c>
      <c r="C19" s="141"/>
      <c r="D19" s="147"/>
      <c r="E19" s="123"/>
      <c r="F19" s="123"/>
      <c r="G19" s="123"/>
      <c r="H19" s="123"/>
      <c r="I19" s="133"/>
    </row>
    <row r="20" spans="1:9" ht="13.5" customHeight="1">
      <c r="A20" s="105"/>
      <c r="B20" s="70"/>
      <c r="C20" s="142"/>
      <c r="D20" s="130"/>
      <c r="E20" s="148"/>
      <c r="F20" s="124"/>
      <c r="G20" s="124"/>
      <c r="H20" s="124"/>
      <c r="I20" s="134"/>
    </row>
    <row r="21" spans="1:9" ht="13.5" customHeight="1">
      <c r="A21" s="105"/>
      <c r="B21" s="70" t="str">
        <f>IF(C$19="","",7)</f>
        <v/>
      </c>
      <c r="C21" s="141"/>
      <c r="D21" s="147"/>
      <c r="E21" s="123"/>
      <c r="F21" s="123"/>
      <c r="G21" s="123"/>
      <c r="H21" s="123"/>
      <c r="I21" s="133"/>
    </row>
    <row r="22" spans="1:9" ht="13.5" customHeight="1">
      <c r="A22" s="105"/>
      <c r="B22" s="70"/>
      <c r="C22" s="142"/>
      <c r="D22" s="130"/>
      <c r="E22" s="148"/>
      <c r="F22" s="124"/>
      <c r="G22" s="124"/>
      <c r="H22" s="124"/>
      <c r="I22" s="134"/>
    </row>
    <row r="23" spans="1:9" ht="13.5" customHeight="1">
      <c r="A23" s="105"/>
      <c r="B23" s="70" t="str">
        <f>IF(C$19="","",7)</f>
        <v/>
      </c>
      <c r="C23" s="141"/>
      <c r="D23" s="147"/>
      <c r="E23" s="123"/>
      <c r="F23" s="123"/>
      <c r="G23" s="123"/>
      <c r="H23" s="123"/>
      <c r="I23" s="133"/>
    </row>
    <row r="24" spans="1:9" ht="13.5" customHeight="1">
      <c r="A24" s="105"/>
      <c r="B24" s="70"/>
      <c r="C24" s="142"/>
      <c r="D24" s="130"/>
      <c r="E24" s="148"/>
      <c r="F24" s="124"/>
      <c r="G24" s="124"/>
      <c r="H24" s="124"/>
      <c r="I24" s="134"/>
    </row>
    <row r="25" spans="1:9" ht="13.5" customHeight="1">
      <c r="A25" s="105"/>
      <c r="B25" s="70" t="str">
        <f>IF(C$19="","",7)</f>
        <v/>
      </c>
      <c r="C25" s="141"/>
      <c r="D25" s="147"/>
      <c r="E25" s="123"/>
      <c r="F25" s="123"/>
      <c r="G25" s="123"/>
      <c r="H25" s="123"/>
      <c r="I25" s="133"/>
    </row>
    <row r="26" spans="1:9" ht="13.5" customHeight="1">
      <c r="A26" s="105"/>
      <c r="B26" s="70"/>
      <c r="C26" s="142"/>
      <c r="D26" s="130"/>
      <c r="E26" s="148"/>
      <c r="F26" s="124"/>
      <c r="G26" s="124"/>
      <c r="H26" s="124"/>
      <c r="I26" s="134"/>
    </row>
    <row r="27" spans="1:9" ht="13.5" customHeight="1">
      <c r="A27" s="105"/>
      <c r="B27" s="70" t="str">
        <f>IF(C$19="","",7)</f>
        <v/>
      </c>
      <c r="C27" s="141"/>
      <c r="D27" s="147"/>
      <c r="E27" s="123"/>
      <c r="F27" s="123"/>
      <c r="G27" s="123"/>
      <c r="H27" s="123"/>
      <c r="I27" s="133"/>
    </row>
    <row r="28" spans="1:9" ht="13.5" customHeight="1">
      <c r="A28" s="105"/>
      <c r="B28" s="70"/>
      <c r="C28" s="142"/>
      <c r="D28" s="130"/>
      <c r="E28" s="148"/>
      <c r="F28" s="124"/>
      <c r="G28" s="124"/>
      <c r="H28" s="124"/>
      <c r="I28" s="134"/>
    </row>
    <row r="29" spans="1:9" ht="13.5" customHeight="1">
      <c r="A29" s="105"/>
      <c r="B29" s="70" t="str">
        <f>IF(C$19="","",7)</f>
        <v/>
      </c>
      <c r="C29" s="141"/>
      <c r="D29" s="147"/>
      <c r="E29" s="123"/>
      <c r="F29" s="123"/>
      <c r="G29" s="123"/>
      <c r="H29" s="123"/>
      <c r="I29" s="133"/>
    </row>
    <row r="30" spans="1:9" ht="13.5" customHeight="1">
      <c r="A30" s="105"/>
      <c r="B30" s="70"/>
      <c r="C30" s="142"/>
      <c r="D30" s="130"/>
      <c r="E30" s="148"/>
      <c r="F30" s="124"/>
      <c r="G30" s="124"/>
      <c r="H30" s="124"/>
      <c r="I30" s="134"/>
    </row>
    <row r="31" spans="1:9" ht="13.5" customHeight="1">
      <c r="A31" s="105"/>
      <c r="B31" s="70" t="str">
        <f>IF(C$19="","",7)</f>
        <v/>
      </c>
      <c r="C31" s="141"/>
      <c r="D31" s="147"/>
      <c r="E31" s="123"/>
      <c r="F31" s="123"/>
      <c r="G31" s="123"/>
      <c r="H31" s="123"/>
      <c r="I31" s="133"/>
    </row>
    <row r="32" spans="1:9" ht="13.5" customHeight="1">
      <c r="A32" s="105"/>
      <c r="B32" s="70"/>
      <c r="C32" s="142"/>
      <c r="D32" s="130"/>
      <c r="E32" s="148"/>
      <c r="F32" s="124"/>
      <c r="G32" s="124"/>
      <c r="H32" s="124"/>
      <c r="I32" s="134"/>
    </row>
    <row r="33" spans="1:9" ht="13.5" customHeight="1">
      <c r="A33" s="105"/>
      <c r="B33" s="70"/>
      <c r="C33" s="143" t="s">
        <v>6</v>
      </c>
      <c r="D33" s="123"/>
      <c r="E33" s="123"/>
      <c r="F33" s="123"/>
      <c r="G33" s="123"/>
      <c r="H33" s="123"/>
      <c r="I33" s="133"/>
    </row>
    <row r="34" spans="1:9" ht="13.5" customHeight="1">
      <c r="A34" s="105"/>
      <c r="B34" s="70"/>
      <c r="C34" s="144"/>
      <c r="D34" s="124"/>
      <c r="E34" s="148"/>
      <c r="F34" s="124"/>
      <c r="G34" s="124"/>
      <c r="H34" s="124">
        <f>+H6+H8+H10+H12+H14+H16+H18+H20+H22+H24+H26+H28+H30++H32</f>
        <v>0</v>
      </c>
      <c r="I34" s="134"/>
    </row>
    <row r="35" spans="1:9" ht="13.5" customHeight="1">
      <c r="A35" s="105"/>
      <c r="B35" s="70" t="str">
        <f>IF(C$19="","",7)</f>
        <v/>
      </c>
      <c r="C35" s="117"/>
      <c r="D35" s="123"/>
      <c r="E35" s="123"/>
      <c r="F35" s="123"/>
      <c r="G35" s="123"/>
      <c r="H35" s="123"/>
      <c r="I35" s="133"/>
    </row>
    <row r="36" spans="1:9" ht="13.5" customHeight="1">
      <c r="A36" s="139"/>
      <c r="B36" s="140"/>
      <c r="C36" s="145"/>
      <c r="D36" s="127"/>
      <c r="E36" s="149"/>
      <c r="F36" s="127"/>
      <c r="G36" s="127"/>
      <c r="H36" s="127"/>
      <c r="I36" s="137"/>
    </row>
  </sheetData>
  <mergeCells count="51">
    <mergeCell ref="A4:C4"/>
    <mergeCell ref="D2:H3"/>
    <mergeCell ref="A5:A6"/>
    <mergeCell ref="B5:C6"/>
    <mergeCell ref="A7:A8"/>
    <mergeCell ref="B7:B8"/>
    <mergeCell ref="C7:C8"/>
    <mergeCell ref="I7:I8"/>
    <mergeCell ref="A9:A10"/>
    <mergeCell ref="B9:B10"/>
    <mergeCell ref="C9:C10"/>
    <mergeCell ref="I9:I10"/>
    <mergeCell ref="A11:A12"/>
    <mergeCell ref="B11:B12"/>
    <mergeCell ref="C11:C12"/>
    <mergeCell ref="A13:A14"/>
    <mergeCell ref="B13:B14"/>
    <mergeCell ref="C13:C14"/>
    <mergeCell ref="A15:A16"/>
    <mergeCell ref="B15:B16"/>
    <mergeCell ref="C15:C16"/>
    <mergeCell ref="A17:A18"/>
    <mergeCell ref="B17:B18"/>
    <mergeCell ref="C17:C18"/>
    <mergeCell ref="A19:A20"/>
    <mergeCell ref="B19:B20"/>
    <mergeCell ref="C19:C20"/>
    <mergeCell ref="A21:A22"/>
    <mergeCell ref="B21:B22"/>
    <mergeCell ref="C21:C22"/>
    <mergeCell ref="A23:A24"/>
    <mergeCell ref="B23:B24"/>
    <mergeCell ref="C23:C24"/>
    <mergeCell ref="A25:A26"/>
    <mergeCell ref="B25:B26"/>
    <mergeCell ref="C25:C26"/>
    <mergeCell ref="A27:A28"/>
    <mergeCell ref="B27:B28"/>
    <mergeCell ref="C27:C28"/>
    <mergeCell ref="A29:A30"/>
    <mergeCell ref="B29:B30"/>
    <mergeCell ref="C29:C30"/>
    <mergeCell ref="A31:A32"/>
    <mergeCell ref="B31:B32"/>
    <mergeCell ref="C31:C32"/>
    <mergeCell ref="A33:A34"/>
    <mergeCell ref="B33:B34"/>
    <mergeCell ref="C33:C34"/>
    <mergeCell ref="A35:A36"/>
    <mergeCell ref="B35:B36"/>
    <mergeCell ref="C35:C36"/>
  </mergeCells>
  <phoneticPr fontId="1" type="Hiragana"/>
  <printOptions horizontalCentered="1"/>
  <pageMargins left="0.39370078740157477" right="0.39370078740157477" top="0.78740157480314954" bottom="0.51181102362204722" header="0" footer="0"/>
  <pageSetup paperSize="9" scale="98" fitToWidth="1" fitToHeight="1" orientation="landscape" usePrinterDefaults="1" blackAndWhite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表紙・総括</vt:lpstr>
      <vt:lpstr>内訳</vt:lpstr>
      <vt:lpstr>明細書</vt:lpstr>
    </vt:vector>
  </TitlesOfParts>
  <Company>魚沼市</Company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101123</dc:creator>
  <cp:lastModifiedBy>100561</cp:lastModifiedBy>
  <dcterms:created xsi:type="dcterms:W3CDTF">2023-12-20T04:03:01Z</dcterms:created>
  <dcterms:modified xsi:type="dcterms:W3CDTF">2024-05-28T00:56:16Z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3.1.10.0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2024-05-28T00:56:16Z</vt:filetime>
  </property>
</Properties>
</file>