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-120" yWindow="-120" windowWidth="24240" windowHeight="13140"/>
  </bookViews>
  <sheets>
    <sheet name="表紙" sheetId="1" r:id="rId1"/>
    <sheet name="消費税総括表" sheetId="2" r:id="rId2"/>
    <sheet name="事業費総括表" sheetId="3" r:id="rId3"/>
    <sheet name="本工事費内訳書" sheetId="4" r:id="rId4"/>
  </sheets>
  <definedNames>
    <definedName name="開始行">#REF!</definedName>
    <definedName name="開始行" localSheetId="3">#REF!</definedName>
    <definedName name="金額">#REF!</definedName>
    <definedName name="金額" localSheetId="3">#REF!</definedName>
    <definedName name="工事名">#REF!</definedName>
    <definedName name="工事名" localSheetId="3">#REF!</definedName>
    <definedName name="行範囲">#REF!</definedName>
    <definedName name="行範囲" localSheetId="3">#REF!</definedName>
    <definedName name="終了行">#REF!</definedName>
    <definedName name="終了行" localSheetId="3">#REF!</definedName>
    <definedName name="開始行2">#REF!</definedName>
    <definedName name="経費率">#REF!</definedName>
    <definedName name="開始行1">#REF!</definedName>
    <definedName name="集計表金額">#REF!</definedName>
    <definedName name="費目">#REF!</definedName>
    <definedName name="集計表項目">#REF!</definedName>
    <definedName name="日付">#REF!</definedName>
    <definedName name="設計変更">#REF!</definedName>
    <definedName name="終了行1">#REF!</definedName>
    <definedName name="終了行2">#REF!</definedName>
    <definedName name="Ｇ１Ｈ１" localSheetId="0">#REF!</definedName>
    <definedName name="FA" localSheetId="0">#REF!</definedName>
    <definedName name="Ｇ１Ｈ２" localSheetId="0">#REF!</definedName>
    <definedName name="FB" localSheetId="0">#REF!</definedName>
    <definedName name="記録終了月" localSheetId="0">#REF!</definedName>
    <definedName name="Ｇ１Ｈ３" localSheetId="0">#REF!</definedName>
    <definedName name="FC" localSheetId="0">#REF!</definedName>
    <definedName name="Ｇ１Ｅ１" localSheetId="0">#REF!</definedName>
    <definedName name="機器1" localSheetId="0">#REF!</definedName>
    <definedName name="FD" localSheetId="0">#REF!</definedName>
    <definedName name="G_1A2" localSheetId="0">#REF!</definedName>
    <definedName name="G_1A3" localSheetId="0">#REF!</definedName>
    <definedName name="FE" localSheetId="0">#REF!</definedName>
    <definedName name="Ｇ１Ｅ３" localSheetId="0">#REF!</definedName>
    <definedName name="FF" localSheetId="0">#REF!</definedName>
    <definedName name="機器2" localSheetId="0">#REF!</definedName>
    <definedName name="Ｇ１Ｅ２" localSheetId="0">#REF!</definedName>
    <definedName name="FG" localSheetId="0">#REF!</definedName>
    <definedName name="G_1A1" localSheetId="0">#REF!</definedName>
    <definedName name="Ｇ１Ｂ２" localSheetId="0">#REF!</definedName>
    <definedName name="G_1D3" localSheetId="0">#REF!</definedName>
    <definedName name="FH" localSheetId="0">#REF!</definedName>
    <definedName name="G_1B1" localSheetId="0">#REF!</definedName>
    <definedName name="Ｇ１Ｄ３" localSheetId="0">#REF!</definedName>
    <definedName name="G_1B2" localSheetId="0">#REF!</definedName>
    <definedName name="Ｇ１Ｄ２" localSheetId="0">#REF!</definedName>
    <definedName name="G_1B3" localSheetId="0">#REF!</definedName>
    <definedName name="G_2C2" localSheetId="0">#REF!</definedName>
    <definedName name="G_1C1" localSheetId="0">#REF!</definedName>
    <definedName name="G_2C1" localSheetId="0">#REF!</definedName>
    <definedName name="G_1C2" localSheetId="0">#REF!</definedName>
    <definedName name="G_1C3" localSheetId="0">#REF!</definedName>
    <definedName name="G_1D1" localSheetId="0">#REF!</definedName>
    <definedName name="Ｇ１Ｂ３" localSheetId="0">#REF!</definedName>
    <definedName name="G_1D2" localSheetId="0">#REF!</definedName>
    <definedName name="記録終了日" localSheetId="0">#REF!</definedName>
    <definedName name="G_2A1" localSheetId="0">#REF!</definedName>
    <definedName name="_xlnm.Print_Area" localSheetId="0">表紙!$A$1:$AA$52</definedName>
    <definedName name="G_3A3" localSheetId="0">#REF!</definedName>
    <definedName name="G_2A2" localSheetId="0">#REF!</definedName>
    <definedName name="G_3A2" localSheetId="0">#REF!</definedName>
    <definedName name="G_2A3" localSheetId="0">#REF!</definedName>
    <definedName name="G_2B1" localSheetId="0">#REF!</definedName>
    <definedName name="G_2B2" localSheetId="0">#REF!</definedName>
    <definedName name="G_2B3" localSheetId="0">#REF!</definedName>
    <definedName name="G_2C3" localSheetId="0">#REF!</definedName>
    <definedName name="G_3A1" localSheetId="0">#REF!</definedName>
    <definedName name="Ｇ１Ａ１" localSheetId="0">#REF!</definedName>
    <definedName name="Ｇ１Ａ２" localSheetId="0">#REF!</definedName>
    <definedName name="Ｇ１Ａ３" localSheetId="0">#REF!</definedName>
    <definedName name="Ｇ１Ｂ１" localSheetId="0">#REF!</definedName>
    <definedName name="Ｇ１Ｃ１" localSheetId="0">#REF!</definedName>
    <definedName name="Ｇ１Ｃ２" localSheetId="0">#REF!</definedName>
    <definedName name="Ｇ１Ｃ３" localSheetId="0">#REF!</definedName>
    <definedName name="記録開始年" localSheetId="0">#REF!</definedName>
    <definedName name="Ｇ１Ｄ１" localSheetId="0">#REF!</definedName>
    <definedName name="Ｇ１Ｆ１" localSheetId="0">#REF!</definedName>
    <definedName name="Ｇ１Ｆ２" localSheetId="0">#REF!</definedName>
    <definedName name="Ｇ１Ｆ３" localSheetId="0">#REF!</definedName>
    <definedName name="Ｇ１Ｇ１" localSheetId="0">#REF!</definedName>
    <definedName name="記録開始日" localSheetId="0">#REF!</definedName>
    <definedName name="Ｇ１Ｇ２" localSheetId="0">#REF!</definedName>
    <definedName name="Ｇ１Ｇ３" localSheetId="0">#REF!</definedName>
    <definedName name="ｼｽﾃﾑ名" localSheetId="0">#REF!</definedName>
    <definedName name="記録開始月" localSheetId="0">#REF!</definedName>
    <definedName name="記録終了年" localSheetId="0">#REF!</definedName>
    <definedName name="記録週単位" localSheetId="0">#REF!</definedName>
    <definedName name="区分名" localSheetId="0">#REF!</definedName>
    <definedName name="品質管理担当者" localSheetId="0">#REF!</definedName>
    <definedName name="_xlnm.Print_Area" localSheetId="2">事業費総括表!$A$1:$K$193</definedName>
    <definedName name="規格列５" localSheetId="3">#REF!</definedName>
    <definedName name="規格列４" localSheetId="3">#REF!</definedName>
    <definedName name="_xlnm.Print_Area" localSheetId="3">本工事費内訳書!$A$1:$T$201</definedName>
    <definedName name="単価小数" localSheetId="3">#REF!</definedName>
    <definedName name="_xlnm.Print_Titles" localSheetId="3">本工事費内訳書!$1:$5</definedName>
    <definedName name="規格列１" localSheetId="3">#REF!</definedName>
    <definedName name="規格列２" localSheetId="3">#REF!</definedName>
    <definedName name="規格列３" localSheetId="3">#REF!</definedName>
    <definedName name="規格列６" localSheetId="3">#REF!</definedName>
    <definedName name="規格列７" localSheetId="3">#REF!</definedName>
    <definedName name="使用領域" localSheetId="3">#REF!</definedName>
    <definedName name="数量" localSheetId="3">#REF!</definedName>
    <definedName name="数量小数" localSheetId="3">#REF!</definedName>
    <definedName name="単位" localSheetId="3">#REF!</definedName>
    <definedName name="単価" localSheetId="3">#REF!</definedName>
    <definedName name="摘要１" localSheetId="3">#REF!</definedName>
    <definedName name="摘要２" localSheetId="3">#REF!</definedName>
    <definedName name="名称列１" localSheetId="3">#REF!</definedName>
    <definedName name="名称列２" localSheetId="3">#REF!</definedName>
    <definedName name="名称列３" localSheetId="3">#REF!</definedName>
    <definedName name="名称列４" localSheetId="3">#REF!</definedName>
    <definedName name="名称列５" localSheetId="3">#REF!</definedName>
    <definedName name="名称列６" localSheetId="3">#REF!</definedName>
    <definedName name="名称列７" localSheetId="3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<sst xmlns="http://schemas.openxmlformats.org/spreadsheetml/2006/main" xmlns:r="http://schemas.openxmlformats.org/officeDocument/2006/relationships" count="311" uniqueCount="311">
  <si>
    <t>基</t>
  </si>
  <si>
    <t>屋外子局設備撤去　１0局</t>
  </si>
  <si>
    <t>完成期限</t>
    <rPh sb="0" eb="2">
      <t>カンセイ</t>
    </rPh>
    <rPh sb="2" eb="4">
      <t>キゲン</t>
    </rPh>
    <phoneticPr fontId="7"/>
  </si>
  <si>
    <t>（</t>
  </si>
  <si>
    <t>直接経費</t>
  </si>
  <si>
    <t>*一般財団法人　建設物価調査会　発行　　「国土交通省　土木工事標準積算基準書　（電気通信編）　令和5年度」による　</t>
  </si>
  <si>
    <t>スピーカ撤去　（屋外子局　約3.6組/局）</t>
  </si>
  <si>
    <t>設計内訳書</t>
    <rPh sb="0" eb="2">
      <t>セッケイ</t>
    </rPh>
    <rPh sb="2" eb="4">
      <t>ウチワケ</t>
    </rPh>
    <rPh sb="4" eb="5">
      <t>ショ</t>
    </rPh>
    <phoneticPr fontId="7"/>
  </si>
  <si>
    <t>機器製作費</t>
    <rPh sb="0" eb="2">
      <t>キキ</t>
    </rPh>
    <rPh sb="2" eb="4">
      <t>セイサク</t>
    </rPh>
    <rPh sb="4" eb="5">
      <t>ヒ</t>
    </rPh>
    <phoneticPr fontId="7"/>
  </si>
  <si>
    <t>日</t>
    <rPh sb="0" eb="1">
      <t>ニチ</t>
    </rPh>
    <phoneticPr fontId="7"/>
  </si>
  <si>
    <t>RABX</t>
  </si>
  <si>
    <t>交通誘導員　（屋外子局撤去　1人･日/局</t>
  </si>
  <si>
    <t>屋外管内　スピーカケーブル敷設　（屋外子局　14.5m/局×8</t>
  </si>
  <si>
    <t>共通仮設費</t>
    <rPh sb="0" eb="2">
      <t>キョウツウ</t>
    </rPh>
    <rPh sb="2" eb="4">
      <t>カセツ</t>
    </rPh>
    <rPh sb="4" eb="5">
      <t>ヒ</t>
    </rPh>
    <phoneticPr fontId="7"/>
  </si>
  <si>
    <t>式</t>
  </si>
  <si>
    <t>(20)=(19)*0.1</t>
  </si>
  <si>
    <t>（元）</t>
    <rPh sb="1" eb="2">
      <t>モト</t>
    </rPh>
    <phoneticPr fontId="7"/>
  </si>
  <si>
    <t>個</t>
  </si>
  <si>
    <t>日間</t>
    <rPh sb="0" eb="2">
      <t>ニチカン</t>
    </rPh>
    <phoneticPr fontId="7"/>
  </si>
  <si>
    <t>一般土木</t>
  </si>
  <si>
    <t>EM-CE2mm2-2C</t>
  </si>
  <si>
    <t>直接工事費</t>
    <rPh sb="0" eb="1">
      <t>チョク</t>
    </rPh>
    <rPh sb="1" eb="2">
      <t>セツ</t>
    </rPh>
    <rPh sb="2" eb="4">
      <t>コウジ</t>
    </rPh>
    <rPh sb="4" eb="5">
      <t>ヒ</t>
    </rPh>
    <phoneticPr fontId="7"/>
  </si>
  <si>
    <t>屋外子局装置　調整</t>
  </si>
  <si>
    <t>同報系防災行政無線屋外拡声子局更新工事</t>
    <rPh sb="15" eb="17">
      <t>コウシン</t>
    </rPh>
    <rPh sb="17" eb="19">
      <t>コウジ</t>
    </rPh>
    <phoneticPr fontId="7"/>
  </si>
  <si>
    <t>本工事費</t>
  </si>
  <si>
    <t>工事価格</t>
  </si>
  <si>
    <t>設　計</t>
    <rPh sb="0" eb="1">
      <t>セツ</t>
    </rPh>
    <rPh sb="2" eb="3">
      <t>ケイ</t>
    </rPh>
    <phoneticPr fontId="7"/>
  </si>
  <si>
    <t>工事価格計</t>
  </si>
  <si>
    <t>建設副産物処理</t>
    <rPh sb="0" eb="2">
      <t>ケンセツ</t>
    </rPh>
    <rPh sb="2" eb="5">
      <t>フクサンブツ</t>
    </rPh>
    <phoneticPr fontId="7"/>
  </si>
  <si>
    <t>設計概要</t>
    <rPh sb="0" eb="2">
      <t>セッケイ</t>
    </rPh>
    <rPh sb="2" eb="4">
      <t>ガイヨウ</t>
    </rPh>
    <phoneticPr fontId="7"/>
  </si>
  <si>
    <t>摘　　　　　　要</t>
    <rPh sb="0" eb="1">
      <t>テキ</t>
    </rPh>
    <rPh sb="7" eb="8">
      <t>ヨウ</t>
    </rPh>
    <phoneticPr fontId="7"/>
  </si>
  <si>
    <t>施　　工　　地</t>
    <rPh sb="0" eb="1">
      <t>シ</t>
    </rPh>
    <rPh sb="3" eb="4">
      <t>コウ</t>
    </rPh>
    <rPh sb="6" eb="7">
      <t>チ</t>
    </rPh>
    <phoneticPr fontId="7"/>
  </si>
  <si>
    <t>スピーカー端子箱撤去　（屋外子局　1台/局</t>
  </si>
  <si>
    <t>(21)=(19)十(20)</t>
  </si>
  <si>
    <t>機器製作費</t>
    <rPh sb="0" eb="2">
      <t>キキ</t>
    </rPh>
    <rPh sb="2" eb="5">
      <t>セイサクヒ</t>
    </rPh>
    <phoneticPr fontId="7"/>
  </si>
  <si>
    <t>(16)</t>
  </si>
  <si>
    <t>（内消費税額）</t>
    <rPh sb="1" eb="2">
      <t>ウチ</t>
    </rPh>
    <rPh sb="2" eb="5">
      <t>ショウヒゼイ</t>
    </rPh>
    <rPh sb="5" eb="6">
      <t>ガク</t>
    </rPh>
    <phoneticPr fontId="7"/>
  </si>
  <si>
    <t>令　和</t>
    <rPh sb="0" eb="1">
      <t>レイ</t>
    </rPh>
    <rPh sb="2" eb="3">
      <t>ワ</t>
    </rPh>
    <phoneticPr fontId="7"/>
  </si>
  <si>
    <t>請　　負</t>
  </si>
  <si>
    <t>積　　　算　　　書</t>
    <rPh sb="0" eb="1">
      <t>セキ</t>
    </rPh>
    <rPh sb="4" eb="5">
      <t>ザン</t>
    </rPh>
    <rPh sb="8" eb="9">
      <t>ショ</t>
    </rPh>
    <phoneticPr fontId="7"/>
  </si>
  <si>
    <t>EM-CEE1.25mm2-2C　</t>
  </si>
  <si>
    <t>直接工事費小計</t>
    <rPh sb="0" eb="2">
      <t>チョクセツ</t>
    </rPh>
    <rPh sb="2" eb="5">
      <t>コウジヒ</t>
    </rPh>
    <rPh sb="5" eb="6">
      <t>ショウ</t>
    </rPh>
    <rPh sb="6" eb="7">
      <t>ケイ</t>
    </rPh>
    <phoneticPr fontId="7"/>
  </si>
  <si>
    <t>合　　　計</t>
  </si>
  <si>
    <t>(7)</t>
  </si>
  <si>
    <t>機器間接費</t>
    <rPh sb="0" eb="2">
      <t>キキ</t>
    </rPh>
    <rPh sb="2" eb="4">
      <t>カンセツ</t>
    </rPh>
    <rPh sb="4" eb="5">
      <t>ヒ</t>
    </rPh>
    <phoneticPr fontId="7"/>
  </si>
  <si>
    <t>直接工事費</t>
    <rPh sb="0" eb="2">
      <t>チョクセツ</t>
    </rPh>
    <rPh sb="2" eb="4">
      <t>コウジ</t>
    </rPh>
    <rPh sb="4" eb="5">
      <t>ヒ</t>
    </rPh>
    <phoneticPr fontId="7"/>
  </si>
  <si>
    <t>名　　　　　　称</t>
    <rPh sb="0" eb="1">
      <t>ナ</t>
    </rPh>
    <rPh sb="7" eb="8">
      <t>ショウ</t>
    </rPh>
    <phoneticPr fontId="7"/>
  </si>
  <si>
    <t>工事原価×20.88％</t>
    <rPh sb="0" eb="2">
      <t>コウジ</t>
    </rPh>
    <rPh sb="2" eb="4">
      <t>ゲンカ</t>
    </rPh>
    <phoneticPr fontId="7"/>
  </si>
  <si>
    <t>合　　　　計</t>
    <rPh sb="0" eb="1">
      <t>ゴウ</t>
    </rPh>
    <rPh sb="5" eb="6">
      <t>ケイ</t>
    </rPh>
    <phoneticPr fontId="7"/>
  </si>
  <si>
    <t>同軸ケーブル撤去　（屋外子局　10.5m/局×8</t>
  </si>
  <si>
    <t>スピーカ端子箱　（屋外子局　1台/局</t>
  </si>
  <si>
    <t>技術者間接費対象労務費</t>
    <rPh sb="0" eb="3">
      <t>ギジュツシャ</t>
    </rPh>
    <rPh sb="3" eb="5">
      <t>カンセツ</t>
    </rPh>
    <rPh sb="5" eb="6">
      <t>ヒ</t>
    </rPh>
    <rPh sb="6" eb="8">
      <t>タイショウ</t>
    </rPh>
    <rPh sb="8" eb="11">
      <t>ロウムヒ</t>
    </rPh>
    <phoneticPr fontId="7"/>
  </si>
  <si>
    <t>同軸ケーブル敷設　（屋外子局　10.5m/局×8</t>
  </si>
  <si>
    <t>日</t>
    <rPh sb="0" eb="1">
      <t>ヒ</t>
    </rPh>
    <phoneticPr fontId="7"/>
  </si>
  <si>
    <t>機器製作費　内訳書</t>
    <rPh sb="0" eb="2">
      <t>キキ</t>
    </rPh>
    <rPh sb="2" eb="5">
      <t>セイサクヒ</t>
    </rPh>
    <rPh sb="6" eb="8">
      <t>ウチワケ</t>
    </rPh>
    <rPh sb="8" eb="9">
      <t>ショ</t>
    </rPh>
    <phoneticPr fontId="7"/>
  </si>
  <si>
    <t>変　　更　　（　２　回　目　）</t>
    <rPh sb="0" eb="1">
      <t>ヘン</t>
    </rPh>
    <rPh sb="3" eb="4">
      <t>サラ</t>
    </rPh>
    <rPh sb="10" eb="11">
      <t>カイ</t>
    </rPh>
    <rPh sb="12" eb="13">
      <t>メ</t>
    </rPh>
    <phoneticPr fontId="7"/>
  </si>
  <si>
    <t>機器単体費×10.24%</t>
    <rPh sb="0" eb="2">
      <t>キキ</t>
    </rPh>
    <rPh sb="2" eb="4">
      <t>タンタイ</t>
    </rPh>
    <rPh sb="4" eb="5">
      <t>ヒ</t>
    </rPh>
    <phoneticPr fontId="7"/>
  </si>
  <si>
    <t>スリムスピーカ据付　（屋外子局　2組/局</t>
  </si>
  <si>
    <t>又は　完成期限</t>
    <rPh sb="0" eb="1">
      <t>マタ</t>
    </rPh>
    <rPh sb="3" eb="5">
      <t>カンセイ</t>
    </rPh>
    <rPh sb="5" eb="7">
      <t>キゲン</t>
    </rPh>
    <phoneticPr fontId="7"/>
  </si>
  <si>
    <t>交通誘導員　（屋外子局設置　1人･日/局</t>
  </si>
  <si>
    <t>直接工事費　内訳書</t>
    <rPh sb="0" eb="2">
      <t>チョクセツ</t>
    </rPh>
    <rPh sb="2" eb="4">
      <t>コウジ</t>
    </rPh>
    <rPh sb="4" eb="5">
      <t>ヒ</t>
    </rPh>
    <rPh sb="6" eb="8">
      <t>ウチワケ</t>
    </rPh>
    <rPh sb="8" eb="9">
      <t>ショ</t>
    </rPh>
    <phoneticPr fontId="7"/>
  </si>
  <si>
    <t>R5赤本PⅧ-4-12</t>
  </si>
  <si>
    <t>(6)=(4)十(5)</t>
  </si>
  <si>
    <t>同軸避雷器撤去　（屋外子局　1台/局</t>
  </si>
  <si>
    <t>建設物価R6.5 P570</t>
  </si>
  <si>
    <t>空中線　調整　（屋外子局　1基/局</t>
  </si>
  <si>
    <t>月</t>
    <rPh sb="0" eb="1">
      <t>ツキ</t>
    </rPh>
    <phoneticPr fontId="7"/>
  </si>
  <si>
    <t>6魚防第5号
　同報系防災行政無線屋外拡声子局更新工事</t>
    <rPh sb="23" eb="25">
      <t>コウシン</t>
    </rPh>
    <phoneticPr fontId="7"/>
  </si>
  <si>
    <t>(22)=(19)-(10)</t>
  </si>
  <si>
    <t>トラック(架装リフト)　ﾊﾞｹｯﾄ･ﾌﾞｰﾑ型(直伸･屈伸式)</t>
  </si>
  <si>
    <t>撤去費</t>
    <rPh sb="0" eb="3">
      <t>テッキ</t>
    </rPh>
    <phoneticPr fontId="7"/>
  </si>
  <si>
    <t>屋外子局　撤去1日、据付1日</t>
  </si>
  <si>
    <t>円</t>
    <rPh sb="0" eb="1">
      <t>エン</t>
    </rPh>
    <phoneticPr fontId="7"/>
  </si>
  <si>
    <t>事　　　業　　　費</t>
    <rPh sb="0" eb="1">
      <t>コト</t>
    </rPh>
    <rPh sb="4" eb="5">
      <t>ギョウ</t>
    </rPh>
    <rPh sb="8" eb="9">
      <t>ヒ</t>
    </rPh>
    <phoneticPr fontId="7"/>
  </si>
  <si>
    <t>(14)=(13)*0.1</t>
  </si>
  <si>
    <t xml:space="preserve">
同報系防災行政無線屋外拡声子局更新
拡声子局10基</t>
    <rPh sb="25" eb="26">
      <t>キ</t>
    </rPh>
    <phoneticPr fontId="7"/>
  </si>
  <si>
    <t>間接工事費　内訳書</t>
    <rPh sb="0" eb="2">
      <t>カンセツ</t>
    </rPh>
    <rPh sb="2" eb="4">
      <t>コウジ</t>
    </rPh>
    <rPh sb="4" eb="5">
      <t>ヒ</t>
    </rPh>
    <rPh sb="6" eb="9">
      <t>ウチワケショ</t>
    </rPh>
    <phoneticPr fontId="7"/>
  </si>
  <si>
    <t>(15)=(13)+(14)</t>
  </si>
  <si>
    <t>契約額</t>
    <rPh sb="0" eb="2">
      <t>ケイヤク</t>
    </rPh>
    <rPh sb="2" eb="3">
      <t>ガク</t>
    </rPh>
    <phoneticPr fontId="7"/>
  </si>
  <si>
    <t>屋外子局設備設置　１0局</t>
  </si>
  <si>
    <t>消費税総括表</t>
  </si>
  <si>
    <t>設　　計</t>
  </si>
  <si>
    <t>(5)=(4)*0.1</t>
  </si>
  <si>
    <t>項　　目</t>
  </si>
  <si>
    <t>（付与日数</t>
    <rPh sb="1" eb="3">
      <t>フヨ</t>
    </rPh>
    <rPh sb="3" eb="5">
      <t>ニッスウ</t>
    </rPh>
    <phoneticPr fontId="7"/>
  </si>
  <si>
    <t>消費税相当額計</t>
  </si>
  <si>
    <r>
      <t>Ｐ６</t>
    </r>
    <r>
      <rPr>
        <sz val="12"/>
        <color auto="1"/>
        <rFont val="ＭＳ 明朝"/>
      </rPr>
      <t>内訳書へ</t>
    </r>
    <rPh sb="2" eb="4">
      <t>ウチワケ</t>
    </rPh>
    <rPh sb="4" eb="5">
      <t>ショ</t>
    </rPh>
    <phoneticPr fontId="7"/>
  </si>
  <si>
    <t>建設物価R6.5 P802</t>
    <rPh sb="0" eb="4">
      <t>ケンセツブッカ</t>
    </rPh>
    <phoneticPr fontId="7"/>
  </si>
  <si>
    <t>現場管理費</t>
    <rPh sb="0" eb="2">
      <t>ゲンバ</t>
    </rPh>
    <rPh sb="2" eb="5">
      <t>カンリヒ</t>
    </rPh>
    <phoneticPr fontId="7"/>
  </si>
  <si>
    <t>変　　更　　（　１　回　目　）</t>
    <rPh sb="0" eb="1">
      <t>ヘン</t>
    </rPh>
    <rPh sb="3" eb="4">
      <t>サラ</t>
    </rPh>
    <rPh sb="10" eb="11">
      <t>カイ</t>
    </rPh>
    <rPh sb="12" eb="13">
      <t>メ</t>
    </rPh>
    <phoneticPr fontId="7"/>
  </si>
  <si>
    <t>工事・履行日数</t>
    <rPh sb="0" eb="2">
      <t>コウジ</t>
    </rPh>
    <rPh sb="3" eb="5">
      <t>リコウ</t>
    </rPh>
    <rPh sb="5" eb="7">
      <t>ニッスウ</t>
    </rPh>
    <phoneticPr fontId="7"/>
  </si>
  <si>
    <t>公共設計労務R5.3</t>
    <rPh sb="0" eb="2">
      <t>コウキョウ</t>
    </rPh>
    <rPh sb="2" eb="4">
      <t>セッケイ</t>
    </rPh>
    <rPh sb="4" eb="6">
      <t>ロウム</t>
    </rPh>
    <phoneticPr fontId="7"/>
  </si>
  <si>
    <t>同軸ｹｰﾌﾞﾙ</t>
    <rPh sb="0" eb="2">
      <t>ドウジク</t>
    </rPh>
    <phoneticPr fontId="7"/>
  </si>
  <si>
    <r>
      <t>Ｐ１</t>
    </r>
    <r>
      <rPr>
        <sz val="12"/>
        <color auto="1"/>
        <rFont val="ＭＳ 明朝"/>
      </rPr>
      <t>内訳書へ</t>
    </r>
    <rPh sb="2" eb="5">
      <t>ウチワケショ</t>
    </rPh>
    <phoneticPr fontId="7"/>
  </si>
  <si>
    <t>R5赤本PⅧ-4-21</t>
  </si>
  <si>
    <t>実　　　　　施</t>
  </si>
  <si>
    <t>）</t>
  </si>
  <si>
    <t>消費税　相当額</t>
  </si>
  <si>
    <t>R5赤本PⅧ-2-4</t>
  </si>
  <si>
    <t>建設物価R6.5 P633</t>
    <rPh sb="0" eb="2">
      <t>ケンセツ</t>
    </rPh>
    <rPh sb="2" eb="4">
      <t>ブッカ</t>
    </rPh>
    <phoneticPr fontId="7"/>
  </si>
  <si>
    <t>(19)=
(16)*(6)/(3)</t>
  </si>
  <si>
    <t>(11)=(10)*0.1</t>
  </si>
  <si>
    <t>(2)=(1)*0.1</t>
  </si>
  <si>
    <t>建設物価R6.5 P574</t>
  </si>
  <si>
    <t>請　　　　負</t>
  </si>
  <si>
    <t>番　　号</t>
    <rPh sb="0" eb="1">
      <t>バン</t>
    </rPh>
    <rPh sb="3" eb="4">
      <t>ゴウ</t>
    </rPh>
    <phoneticPr fontId="7"/>
  </si>
  <si>
    <t>(12)=(10)十(11)</t>
  </si>
  <si>
    <t>実　　施</t>
    <rPh sb="0" eb="1">
      <t>ジツ</t>
    </rPh>
    <rPh sb="3" eb="4">
      <t>シ</t>
    </rPh>
    <phoneticPr fontId="7"/>
  </si>
  <si>
    <t>変　　　　　更</t>
    <rPh sb="0" eb="1">
      <t>ヘン</t>
    </rPh>
    <rPh sb="6" eb="7">
      <t>サラ</t>
    </rPh>
    <phoneticPr fontId="7"/>
  </si>
  <si>
    <t>技術者間接費対象労務費×１０%</t>
  </si>
  <si>
    <t>設計額</t>
    <rPh sb="0" eb="3">
      <t>セッケイガク</t>
    </rPh>
    <phoneticPr fontId="7"/>
  </si>
  <si>
    <t>　端数処理のため手入力</t>
    <rPh sb="1" eb="3">
      <t>ハスウ</t>
    </rPh>
    <rPh sb="3" eb="5">
      <t>ショリ</t>
    </rPh>
    <rPh sb="8" eb="11">
      <t>テニュ</t>
    </rPh>
    <phoneticPr fontId="7"/>
  </si>
  <si>
    <t>年　度</t>
    <rPh sb="0" eb="1">
      <t>トシ</t>
    </rPh>
    <rPh sb="2" eb="3">
      <t>ド</t>
    </rPh>
    <phoneticPr fontId="7"/>
  </si>
  <si>
    <t>実　　施　・　　元</t>
    <rPh sb="0" eb="1">
      <t>ジツ</t>
    </rPh>
    <rPh sb="3" eb="4">
      <t>シ</t>
    </rPh>
    <rPh sb="8" eb="9">
      <t>モト</t>
    </rPh>
    <phoneticPr fontId="7"/>
  </si>
  <si>
    <t>工事日数</t>
    <rPh sb="0" eb="2">
      <t>コウジ</t>
    </rPh>
    <rPh sb="2" eb="4">
      <t>ニッスウ</t>
    </rPh>
    <phoneticPr fontId="7"/>
  </si>
  <si>
    <t>年</t>
    <rPh sb="0" eb="1">
      <t>ネン</t>
    </rPh>
    <phoneticPr fontId="7"/>
  </si>
  <si>
    <t>変　　更</t>
    <rPh sb="0" eb="1">
      <t>ヘン</t>
    </rPh>
    <rPh sb="3" eb="4">
      <t>サラ</t>
    </rPh>
    <phoneticPr fontId="7"/>
  </si>
  <si>
    <t>設計書</t>
    <rPh sb="0" eb="1">
      <t>セツ</t>
    </rPh>
    <rPh sb="1" eb="2">
      <t>ケイ</t>
    </rPh>
    <rPh sb="2" eb="3">
      <t>ショ</t>
    </rPh>
    <phoneticPr fontId="7"/>
  </si>
  <si>
    <t>日間</t>
    <rPh sb="0" eb="1">
      <t>ニチ</t>
    </rPh>
    <rPh sb="1" eb="2">
      <t>カン</t>
    </rPh>
    <phoneticPr fontId="7"/>
  </si>
  <si>
    <t>調　査</t>
    <rPh sb="0" eb="1">
      <t>チョウ</t>
    </rPh>
    <rPh sb="2" eb="3">
      <t>サ</t>
    </rPh>
    <phoneticPr fontId="7"/>
  </si>
  <si>
    <t>日間）</t>
    <rPh sb="0" eb="1">
      <t>ニチ</t>
    </rPh>
    <rPh sb="1" eb="2">
      <t>カン</t>
    </rPh>
    <phoneticPr fontId="7"/>
  </si>
  <si>
    <t>附帯工事費</t>
  </si>
  <si>
    <t>補償工事費</t>
  </si>
  <si>
    <t>工　事　費</t>
  </si>
  <si>
    <t>工　事　費　計</t>
  </si>
  <si>
    <t>(1)</t>
  </si>
  <si>
    <t>(3)=(1)十(2)</t>
  </si>
  <si>
    <t>*一般財団法人　建設物価調査会　発行　　「国土交通省　土木工事標準積算基準書　（共通編）　令和5年度」による</t>
  </si>
  <si>
    <t>(4)</t>
  </si>
  <si>
    <t>(8)=(7)*0.1</t>
  </si>
  <si>
    <t>(9)=(7)十(8)</t>
  </si>
  <si>
    <t>(単位　　円)</t>
  </si>
  <si>
    <t>(10)=
(7)*(6)/(3)</t>
  </si>
  <si>
    <t>増減分</t>
  </si>
  <si>
    <t>(13)=(10)-(4)</t>
  </si>
  <si>
    <t>(17)=(16)*0.1</t>
  </si>
  <si>
    <t>(18)=(16)十(17)</t>
  </si>
  <si>
    <t>(23)=(22)*0,1</t>
  </si>
  <si>
    <t>　　　　　　　　　　　　26..5ｍ/局×1、22.5ｍ/局×1</t>
    <rPh sb="29" eb="30">
      <t>キョク</t>
    </rPh>
    <phoneticPr fontId="7"/>
  </si>
  <si>
    <t>(24)=(22)+(23)</t>
  </si>
  <si>
    <t>工事価格</t>
    <rPh sb="0" eb="2">
      <t>コウジ</t>
    </rPh>
    <rPh sb="2" eb="4">
      <t>カカク</t>
    </rPh>
    <phoneticPr fontId="7"/>
  </si>
  <si>
    <t>屋外露出　硬質ビニル電線管敷設　（屋外子局　32m/局×1</t>
    <rPh sb="17" eb="19">
      <t>オクガイ</t>
    </rPh>
    <rPh sb="19" eb="20">
      <t>コ</t>
    </rPh>
    <phoneticPr fontId="7"/>
  </si>
  <si>
    <t>消費税相当額</t>
    <rPh sb="0" eb="3">
      <t>ショウヒゼイ</t>
    </rPh>
    <rPh sb="3" eb="5">
      <t>ソウトウ</t>
    </rPh>
    <rPh sb="5" eb="6">
      <t>ガク</t>
    </rPh>
    <phoneticPr fontId="7"/>
  </si>
  <si>
    <t>6魚防第5号</t>
    <rPh sb="1" eb="2">
      <t>ウオ</t>
    </rPh>
    <rPh sb="2" eb="3">
      <t>ボウ</t>
    </rPh>
    <rPh sb="3" eb="4">
      <t>ダイ</t>
    </rPh>
    <rPh sb="5" eb="6">
      <t>ゴウ</t>
    </rPh>
    <phoneticPr fontId="7"/>
  </si>
  <si>
    <t>間接工事費</t>
    <rPh sb="0" eb="2">
      <t>カンセツ</t>
    </rPh>
    <rPh sb="2" eb="5">
      <t>コウジヒ</t>
    </rPh>
    <phoneticPr fontId="7"/>
  </si>
  <si>
    <t>一般管理費</t>
    <rPh sb="0" eb="2">
      <t>イッパン</t>
    </rPh>
    <rPh sb="2" eb="4">
      <t>カンリ</t>
    </rPh>
    <rPh sb="4" eb="5">
      <t>ヒ</t>
    </rPh>
    <phoneticPr fontId="7"/>
  </si>
  <si>
    <t>機器製作費小計</t>
    <rPh sb="0" eb="2">
      <t>キキ</t>
    </rPh>
    <rPh sb="2" eb="4">
      <t>セイサク</t>
    </rPh>
    <rPh sb="4" eb="5">
      <t>ヒ</t>
    </rPh>
    <rPh sb="5" eb="7">
      <t>ショウケイ</t>
    </rPh>
    <phoneticPr fontId="7"/>
  </si>
  <si>
    <t>材料費</t>
    <rPh sb="0" eb="2">
      <t>ザイリョウ</t>
    </rPh>
    <rPh sb="2" eb="3">
      <t>ヒ</t>
    </rPh>
    <phoneticPr fontId="7"/>
  </si>
  <si>
    <t>労務費</t>
    <rPh sb="0" eb="3">
      <t>ロウムヒ</t>
    </rPh>
    <phoneticPr fontId="7"/>
  </si>
  <si>
    <t>間接工事費</t>
    <rPh sb="0" eb="2">
      <t>カンセツ</t>
    </rPh>
    <rPh sb="2" eb="4">
      <t>コウジ</t>
    </rPh>
    <rPh sb="4" eb="5">
      <t>ヒ</t>
    </rPh>
    <phoneticPr fontId="7"/>
  </si>
  <si>
    <t>間接工事費小計</t>
    <rPh sb="0" eb="2">
      <t>カンセツ</t>
    </rPh>
    <rPh sb="2" eb="5">
      <t>コウジヒ</t>
    </rPh>
    <rPh sb="5" eb="6">
      <t>ショウ</t>
    </rPh>
    <rPh sb="6" eb="7">
      <t>ケイ</t>
    </rPh>
    <phoneticPr fontId="7"/>
  </si>
  <si>
    <t>一般管理費　内訳書</t>
    <rPh sb="0" eb="2">
      <t>イッパン</t>
    </rPh>
    <rPh sb="2" eb="4">
      <t>カンリ</t>
    </rPh>
    <rPh sb="4" eb="5">
      <t>ヒ</t>
    </rPh>
    <rPh sb="6" eb="9">
      <t>ウチワケショ</t>
    </rPh>
    <phoneticPr fontId="7"/>
  </si>
  <si>
    <t>一般管理費小計</t>
    <rPh sb="0" eb="2">
      <t>イッパン</t>
    </rPh>
    <rPh sb="2" eb="5">
      <t>カンリヒ</t>
    </rPh>
    <rPh sb="5" eb="6">
      <t>ショウ</t>
    </rPh>
    <rPh sb="6" eb="7">
      <t>ケイ</t>
    </rPh>
    <phoneticPr fontId="7"/>
  </si>
  <si>
    <t>設計額</t>
    <rPh sb="0" eb="2">
      <t>セッケイ</t>
    </rPh>
    <rPh sb="2" eb="3">
      <t>ガク</t>
    </rPh>
    <phoneticPr fontId="7"/>
  </si>
  <si>
    <t>金　　　　　　額</t>
    <rPh sb="0" eb="1">
      <t>キン</t>
    </rPh>
    <rPh sb="7" eb="8">
      <t>ガク</t>
    </rPh>
    <phoneticPr fontId="7"/>
  </si>
  <si>
    <t>工事名</t>
    <rPh sb="0" eb="2">
      <t>コウジ</t>
    </rPh>
    <rPh sb="2" eb="3">
      <t>メイ</t>
    </rPh>
    <phoneticPr fontId="7"/>
  </si>
  <si>
    <t>工事区分・工種・種別・細別</t>
    <rPh sb="0" eb="2">
      <t>コウジ</t>
    </rPh>
    <rPh sb="2" eb="4">
      <t>クブン</t>
    </rPh>
    <rPh sb="5" eb="6">
      <t>コウ</t>
    </rPh>
    <rPh sb="6" eb="7">
      <t>シュ</t>
    </rPh>
    <rPh sb="8" eb="10">
      <t>シュベツ</t>
    </rPh>
    <rPh sb="11" eb="13">
      <t>サイベツ</t>
    </rPh>
    <phoneticPr fontId="7"/>
  </si>
  <si>
    <t>機器製作費</t>
  </si>
  <si>
    <t>技術者間接費対象労務費×80%</t>
  </si>
  <si>
    <t>技術者間接費対象労務費２</t>
  </si>
  <si>
    <t>撤去費</t>
  </si>
  <si>
    <t>直接工事費</t>
  </si>
  <si>
    <t>八木型60MHz</t>
  </si>
  <si>
    <t>機器単体費</t>
  </si>
  <si>
    <t>共通仮設費</t>
  </si>
  <si>
    <t>m3</t>
  </si>
  <si>
    <t>純工事費</t>
  </si>
  <si>
    <t>工事原価</t>
  </si>
  <si>
    <t>工事費計</t>
  </si>
  <si>
    <t>屋外拡声子局設備　１0局</t>
  </si>
  <si>
    <t>EM-CEE1.25mm2-2C</t>
  </si>
  <si>
    <t>材料費</t>
  </si>
  <si>
    <t>ビニル被膜30</t>
  </si>
  <si>
    <t>労務費</t>
  </si>
  <si>
    <t>技術者間接費対象労務費１</t>
  </si>
  <si>
    <t>直接工事費×共通仮設費(率計上)　9.84%</t>
    <rPh sb="0" eb="2">
      <t>チョクセツ</t>
    </rPh>
    <rPh sb="2" eb="5">
      <t>コウジヒ</t>
    </rPh>
    <phoneticPr fontId="7"/>
  </si>
  <si>
    <t>建設副産物処理（参考）※バッテリー処理除く</t>
  </si>
  <si>
    <t>共通仮設費(率計上)</t>
  </si>
  <si>
    <t>現場管理費</t>
  </si>
  <si>
    <t>混合廃棄物　処分費　（丸共）</t>
  </si>
  <si>
    <t>機器間接費</t>
  </si>
  <si>
    <t>金額</t>
    <rPh sb="0" eb="1">
      <t>キン</t>
    </rPh>
    <rPh sb="1" eb="2">
      <t>ガク</t>
    </rPh>
    <phoneticPr fontId="7"/>
  </si>
  <si>
    <t>一般管理費等</t>
  </si>
  <si>
    <t>消費税相当額</t>
  </si>
  <si>
    <t>屋外子局装置</t>
  </si>
  <si>
    <t>外部接続箱</t>
  </si>
  <si>
    <t>空中線</t>
  </si>
  <si>
    <t>同軸避雷器（屋外子局　1台/局</t>
  </si>
  <si>
    <t>スリムスピーカー　専用取付金物共（屋外子局　2組/局</t>
  </si>
  <si>
    <t>C-19/I-2ｽﾃｰ金具 3素子ｱﾝﾃﾅ用</t>
  </si>
  <si>
    <t>６魚防第５号  同報系防災行政無線屋外拡声子局更新工事</t>
  </si>
  <si>
    <t>屋外子局設備　１0局</t>
  </si>
  <si>
    <t>屋外子局設備　3局</t>
  </si>
  <si>
    <t>技術者間接費１</t>
  </si>
  <si>
    <t>6魚防第5号</t>
  </si>
  <si>
    <t>見積</t>
    <rPh sb="0" eb="2">
      <t>ミツモ</t>
    </rPh>
    <phoneticPr fontId="27"/>
  </si>
  <si>
    <t>技術者間接費２</t>
  </si>
  <si>
    <t>機器管理費</t>
  </si>
  <si>
    <t>屋外筐体取付金具　（屋外子局　1筐体/局</t>
  </si>
  <si>
    <t>メッセンジャーワイヤ撤去　（柱～屋外子局×2</t>
    <rPh sb="10" eb="12">
      <t>テッキョ</t>
    </rPh>
    <phoneticPr fontId="7"/>
  </si>
  <si>
    <t>筐体取付バンド　（屋外子局　４個/局</t>
    <rPh sb="0" eb="2">
      <t>キョウタイ</t>
    </rPh>
    <rPh sb="15" eb="16">
      <t>コ</t>
    </rPh>
    <phoneticPr fontId="7"/>
  </si>
  <si>
    <t>空中線取付金具　（屋外子局　1組/局</t>
  </si>
  <si>
    <t>同軸ケーブル　（屋外子局　10.5m/局×8</t>
  </si>
  <si>
    <t>同軸接栓　（屋外子局　2個/局</t>
  </si>
  <si>
    <t>スピーカケーブル　（屋外子局　14.5m/局×8</t>
  </si>
  <si>
    <t>低圧電力用ケーブル　（屋外子局　8.5m/局×8、</t>
  </si>
  <si>
    <t>600V　絶縁電線　（屋外子局　2m/局×8</t>
  </si>
  <si>
    <t>金属製可とう電線管　（屋外子局　2.0m/局</t>
  </si>
  <si>
    <t>金属製可とう電線管　（屋外子局　3.0m/局</t>
  </si>
  <si>
    <t>ノックアウト用ボックスコネクタ　（屋外子局　2個/局</t>
  </si>
  <si>
    <t>ノックアウト用ボックスコネクタ　（屋外子局　４個/局</t>
  </si>
  <si>
    <t>硬質ビニル電線管　（屋外子局　8本/局×1、6本/局×１</t>
    <rPh sb="23" eb="24">
      <t>ホン</t>
    </rPh>
    <rPh sb="25" eb="26">
      <t>キョク</t>
    </rPh>
    <phoneticPr fontId="7"/>
  </si>
  <si>
    <t>硬質ビニル電線管　（屋外子局　1本/局</t>
  </si>
  <si>
    <t>亜鉛めっき鋼より線　（屋外子局　6ｍ/局×１、5.5m/局×1</t>
    <rPh sb="0" eb="2">
      <t>アエン</t>
    </rPh>
    <rPh sb="5" eb="6">
      <t>コウ</t>
    </rPh>
    <rPh sb="8" eb="9">
      <t>セン</t>
    </rPh>
    <rPh sb="28" eb="29">
      <t>キョク</t>
    </rPh>
    <phoneticPr fontId="7"/>
  </si>
  <si>
    <t>屋外子局装置据付　（屋外子局　1台/組･局</t>
  </si>
  <si>
    <t>外部接続箱据付　（屋外子局　1台/局</t>
  </si>
  <si>
    <t>建設物価R6.5 P578</t>
  </si>
  <si>
    <t>空中線据付　（屋外子局　1基/局</t>
  </si>
  <si>
    <t>同軸避雷器取付　（屋外子局　1台/局</t>
  </si>
  <si>
    <t>スピーカー端子箱設置　（屋外子局　1台/局</t>
  </si>
  <si>
    <t>屋外管内　電線ケーブル敷設　（屋外子局　8.5m/局×8</t>
  </si>
  <si>
    <t>屋外管内　接地線敷設　（屋外子局　2m/局×8</t>
  </si>
  <si>
    <t>屋外露出　金属製可とう電線管敷設　（屋外子局　2.0m/局</t>
  </si>
  <si>
    <t>建設物価R6.5 P551</t>
    <rPh sb="0" eb="2">
      <t>ケンセツ</t>
    </rPh>
    <rPh sb="2" eb="4">
      <t>ブッカ</t>
    </rPh>
    <phoneticPr fontId="7"/>
  </si>
  <si>
    <t>屋外露出　金属製可とう電線管敷設　（屋外子局　3.0m/局</t>
  </si>
  <si>
    <t>屋外露出　硬質ビニル電線管敷設　（屋外子局　4m/局</t>
    <rPh sb="17" eb="19">
      <t>オクガイ</t>
    </rPh>
    <rPh sb="19" eb="20">
      <t>コ</t>
    </rPh>
    <phoneticPr fontId="7"/>
  </si>
  <si>
    <t>メッセンジャーワイヤ敷設　（柱～屋外子局×2</t>
    <rPh sb="10" eb="12">
      <t>フセツ</t>
    </rPh>
    <rPh sb="14" eb="15">
      <t>ハシラ</t>
    </rPh>
    <rPh sb="16" eb="18">
      <t>オクガイ</t>
    </rPh>
    <rPh sb="18" eb="19">
      <t>コ</t>
    </rPh>
    <phoneticPr fontId="7"/>
  </si>
  <si>
    <t>架空ケーブル敷設　（柱～屋外子局×2</t>
    <rPh sb="0" eb="2">
      <t>カクウ</t>
    </rPh>
    <rPh sb="6" eb="8">
      <t>フセツ</t>
    </rPh>
    <rPh sb="10" eb="11">
      <t>ハシラ</t>
    </rPh>
    <rPh sb="12" eb="14">
      <t>オクガイ</t>
    </rPh>
    <rPh sb="14" eb="15">
      <t>コ</t>
    </rPh>
    <phoneticPr fontId="7"/>
  </si>
  <si>
    <t>屋外子局装置撤去　（屋外子局　1台/組･局</t>
  </si>
  <si>
    <t>外部接続箱撤去　（屋外子局　1台/局</t>
  </si>
  <si>
    <t>空中線撤去　（屋外子局　1基/局</t>
  </si>
  <si>
    <t>屋外管内　スピーカケーブル撤去　（屋外子局　14.5m/局×8</t>
  </si>
  <si>
    <t>屋外管内　電線ケーブル撤去　（屋外子局　8.5m/局×8</t>
  </si>
  <si>
    <t>屋外管内　接地線撤去　（屋外子局　2m/局×8</t>
  </si>
  <si>
    <t>屋外露出　金属製可とう電線管撤去　（屋外子局　2.0m/局</t>
  </si>
  <si>
    <t>屋外露出　金属製可とう電線管撤去　（屋外子局　3.0m/局</t>
  </si>
  <si>
    <t>屋外露出　硬質ビニル電線管撤去　（屋外子局　32m/局×1</t>
  </si>
  <si>
    <t>屋外露出　硬質ビニル電線管撤去　（屋外子局　4m/局</t>
  </si>
  <si>
    <t>架空ケーブル撤去　（柱～屋外子局×2</t>
    <rPh sb="0" eb="2">
      <t>カクウ</t>
    </rPh>
    <rPh sb="6" eb="8">
      <t>テッキョ</t>
    </rPh>
    <rPh sb="10" eb="11">
      <t>ハシラ</t>
    </rPh>
    <rPh sb="12" eb="14">
      <t>オクガイ</t>
    </rPh>
    <rPh sb="14" eb="15">
      <t>コ</t>
    </rPh>
    <phoneticPr fontId="7"/>
  </si>
  <si>
    <t>　　　　　　　　　　　　　16.5ｍ/局×1、12.5m/局×1</t>
    <rPh sb="19" eb="20">
      <t>キョク</t>
    </rPh>
    <rPh sb="29" eb="30">
      <t>キョク</t>
    </rPh>
    <phoneticPr fontId="7"/>
  </si>
  <si>
    <t>登録点検</t>
    <rPh sb="0" eb="2">
      <t>トウロク</t>
    </rPh>
    <rPh sb="2" eb="4">
      <t>テンケン</t>
    </rPh>
    <phoneticPr fontId="7"/>
  </si>
  <si>
    <t>電力申請＜更新＞　（屋外子局）</t>
  </si>
  <si>
    <t>トラック(ｸﾚｰﾝ装置付)　4t車 2.9t吊り</t>
  </si>
  <si>
    <t>登録点検印紙代</t>
    <rPh sb="0" eb="2">
      <t>トウロク</t>
    </rPh>
    <rPh sb="2" eb="4">
      <t>テンケン</t>
    </rPh>
    <rPh sb="4" eb="6">
      <t>インシ</t>
    </rPh>
    <rPh sb="6" eb="7">
      <t>ダイ</t>
    </rPh>
    <phoneticPr fontId="7"/>
  </si>
  <si>
    <t>　　　　　　　　　　　　　22.5ｍ/局×1、18.5m/局×1</t>
    <rPh sb="19" eb="20">
      <t>キョク</t>
    </rPh>
    <rPh sb="29" eb="30">
      <t>キョク</t>
    </rPh>
    <phoneticPr fontId="7"/>
  </si>
  <si>
    <t>　　　　　　　　　　　　15.5ｍ/局×1、16.5ｍ/局×1</t>
    <rPh sb="28" eb="29">
      <t>キョク</t>
    </rPh>
    <phoneticPr fontId="7"/>
  </si>
  <si>
    <t>　　　　　　　　　　　　20..5ｍ/局×1、16.5ｍ/局×1</t>
    <rPh sb="29" eb="30">
      <t>キョク</t>
    </rPh>
    <phoneticPr fontId="7"/>
  </si>
  <si>
    <t>　　　　　　　　　　　　　　　　　　　24ｍ/局×1</t>
    <rPh sb="23" eb="24">
      <t>キョク</t>
    </rPh>
    <phoneticPr fontId="7"/>
  </si>
  <si>
    <t>PV30mm</t>
  </si>
  <si>
    <t>規格</t>
    <rPh sb="0" eb="2">
      <t>キカク</t>
    </rPh>
    <phoneticPr fontId="7"/>
  </si>
  <si>
    <t>A/B機能付</t>
  </si>
  <si>
    <t>3素子八木型</t>
  </si>
  <si>
    <t>ガス入放電管</t>
  </si>
  <si>
    <t>1連60W</t>
  </si>
  <si>
    <t>IBT-308</t>
  </si>
  <si>
    <t>EM-8D-2E</t>
  </si>
  <si>
    <t>NP</t>
  </si>
  <si>
    <t>EM-IE5.5mm2</t>
  </si>
  <si>
    <t>PV24mm</t>
  </si>
  <si>
    <t>WBG30</t>
  </si>
  <si>
    <t>WBG24</t>
  </si>
  <si>
    <t>HIVE28　L=4m</t>
  </si>
  <si>
    <t>HIVE16　L=4m</t>
  </si>
  <si>
    <t>R6赤本PⅧ-4-18</t>
  </si>
  <si>
    <t>22Sq</t>
  </si>
  <si>
    <t>3素子八木型(自立局)</t>
  </si>
  <si>
    <t>EM-CE2.0mm2-2C</t>
  </si>
  <si>
    <t>EM-IE 5.5mm2</t>
  </si>
  <si>
    <t>ビニル被膜24</t>
  </si>
  <si>
    <t>HIVE28</t>
  </si>
  <si>
    <t>HIVE16</t>
  </si>
  <si>
    <t>ﾚﾌﾚｯｸｽﾎｰﾝ又はｽﾄﾚｰﾄﾎｰﾝ</t>
  </si>
  <si>
    <t>子局装置(ﾊﾞｯﾃﾘ除く)、ｽﾋﾟｰｶ　電子機器含む　0.5m3/局</t>
  </si>
  <si>
    <t>単位</t>
  </si>
  <si>
    <r>
      <t>Ｐ３</t>
    </r>
    <r>
      <rPr>
        <sz val="12"/>
        <color auto="1"/>
        <rFont val="ＭＳ 明朝"/>
      </rPr>
      <t>内訳書へ</t>
    </r>
    <rPh sb="2" eb="4">
      <t>ウチワケ</t>
    </rPh>
    <rPh sb="4" eb="5">
      <t>ショ</t>
    </rPh>
    <phoneticPr fontId="7"/>
  </si>
  <si>
    <t>組</t>
  </si>
  <si>
    <t>台</t>
  </si>
  <si>
    <t>ｍ</t>
  </si>
  <si>
    <t>本</t>
  </si>
  <si>
    <t>箇所</t>
  </si>
  <si>
    <t>径間</t>
    <rPh sb="0" eb="2">
      <t>ケイカン</t>
    </rPh>
    <phoneticPr fontId="7"/>
  </si>
  <si>
    <t>R5赤本PⅧ-2-19</t>
  </si>
  <si>
    <t>局</t>
  </si>
  <si>
    <t>台/日</t>
  </si>
  <si>
    <t>（ 当　　初 ）</t>
  </si>
  <si>
    <t>数量</t>
    <rPh sb="0" eb="1">
      <t>カズ</t>
    </rPh>
    <rPh sb="1" eb="2">
      <t>リョウ</t>
    </rPh>
    <phoneticPr fontId="7"/>
  </si>
  <si>
    <t>単価</t>
    <rPh sb="0" eb="1">
      <t>タン</t>
    </rPh>
    <rPh sb="1" eb="2">
      <t>アタイ</t>
    </rPh>
    <phoneticPr fontId="7"/>
  </si>
  <si>
    <t>事業区分</t>
    <rPh sb="0" eb="2">
      <t>ジギョウ</t>
    </rPh>
    <rPh sb="2" eb="4">
      <t>クブン</t>
    </rPh>
    <phoneticPr fontId="7"/>
  </si>
  <si>
    <t>工事区分</t>
    <rPh sb="0" eb="2">
      <t>コウジ</t>
    </rPh>
    <rPh sb="2" eb="4">
      <t>クブン</t>
    </rPh>
    <phoneticPr fontId="7"/>
  </si>
  <si>
    <t>摘要</t>
    <rPh sb="0" eb="1">
      <t>テキ</t>
    </rPh>
    <rPh sb="1" eb="2">
      <t>ヨウ</t>
    </rPh>
    <phoneticPr fontId="7"/>
  </si>
  <si>
    <t>見積</t>
    <rPh sb="0" eb="2">
      <t>ミツモ</t>
    </rPh>
    <phoneticPr fontId="7"/>
  </si>
  <si>
    <t>積算資料R6.3　P53</t>
    <rPh sb="0" eb="2">
      <t>セキサン</t>
    </rPh>
    <rPh sb="2" eb="4">
      <t>シリョウ</t>
    </rPh>
    <phoneticPr fontId="7"/>
  </si>
  <si>
    <t>R5赤本PⅧ-2-20</t>
  </si>
  <si>
    <t>R6電気通信施設
点検（保守）業務</t>
    <rPh sb="2" eb="4">
      <t>デンキ</t>
    </rPh>
    <rPh sb="4" eb="6">
      <t>ツウシン</t>
    </rPh>
    <rPh sb="6" eb="8">
      <t>シセツ</t>
    </rPh>
    <rPh sb="9" eb="11">
      <t>テンケン</t>
    </rPh>
    <rPh sb="12" eb="14">
      <t>ホシュ</t>
    </rPh>
    <rPh sb="15" eb="17">
      <t>ギョウム</t>
    </rPh>
    <phoneticPr fontId="7"/>
  </si>
  <si>
    <t>(国交省) R5</t>
  </si>
  <si>
    <t>建設物価R6.5 P549</t>
  </si>
  <si>
    <r>
      <t>Ｐ５</t>
    </r>
    <r>
      <rPr>
        <sz val="12"/>
        <color auto="1"/>
        <rFont val="ＭＳ 明朝"/>
      </rPr>
      <t>内訳書へ</t>
    </r>
    <rPh sb="2" eb="4">
      <t>ウチワケ</t>
    </rPh>
    <rPh sb="4" eb="5">
      <t>ショ</t>
    </rPh>
    <phoneticPr fontId="7"/>
  </si>
  <si>
    <t>魚沼市 堀之内ほか　地内</t>
    <rPh sb="0" eb="2">
      <t>ウオヌマ</t>
    </rPh>
    <rPh sb="2" eb="3">
      <t>シ</t>
    </rPh>
    <rPh sb="4" eb="7">
      <t>ホリノウチ</t>
    </rPh>
    <rPh sb="10" eb="12">
      <t>チナイ</t>
    </rPh>
    <phoneticPr fontId="7"/>
  </si>
  <si>
    <r>
      <t>Ｐ４</t>
    </r>
    <r>
      <rPr>
        <sz val="12"/>
        <color auto="1"/>
        <rFont val="ＭＳ 明朝"/>
      </rPr>
      <t>内訳書へ</t>
    </r>
    <rPh sb="2" eb="4">
      <t>ウチワケ</t>
    </rPh>
    <rPh sb="4" eb="5">
      <t>ショ</t>
    </rPh>
    <phoneticPr fontId="7"/>
  </si>
  <si>
    <t>端数処理</t>
    <rPh sb="0" eb="2">
      <t>ハスウ</t>
    </rPh>
    <rPh sb="2" eb="4">
      <t>ショリ</t>
    </rPh>
    <phoneticPr fontId="7"/>
  </si>
  <si>
    <t>人/日</t>
    <rPh sb="2" eb="3">
      <t>ニチ</t>
    </rPh>
    <phoneticPr fontId="7"/>
  </si>
  <si>
    <r>
      <t>Ｐ１</t>
    </r>
    <r>
      <rPr>
        <sz val="12"/>
        <color auto="1"/>
        <rFont val="ＭＳ 明朝"/>
      </rPr>
      <t>内訳書へ</t>
    </r>
    <rPh sb="2" eb="4">
      <t>ウチワケ</t>
    </rPh>
    <rPh sb="4" eb="5">
      <t>ショ</t>
    </rPh>
    <phoneticPr fontId="7"/>
  </si>
  <si>
    <r>
      <t>Ｐ７</t>
    </r>
    <r>
      <rPr>
        <sz val="12"/>
        <color auto="1"/>
        <rFont val="ＭＳ 明朝"/>
      </rPr>
      <t>内訳書へ</t>
    </r>
    <rPh sb="2" eb="4">
      <t>ウチワケ</t>
    </rPh>
    <rPh sb="4" eb="5">
      <t>ショ</t>
    </rPh>
    <phoneticPr fontId="7"/>
  </si>
  <si>
    <t>建設物価R6.5 P550</t>
  </si>
  <si>
    <t>R6赤本PⅧ-4-12</t>
  </si>
  <si>
    <t>建設物価R6.3 P803</t>
    <rPh sb="0" eb="4">
      <t>ケンセツブッカ</t>
    </rPh>
    <phoneticPr fontId="7"/>
  </si>
  <si>
    <t>純工事費×40.37%</t>
    <rPh sb="0" eb="1">
      <t>ジュン</t>
    </rPh>
    <rPh sb="1" eb="4">
      <t>コウジヒ</t>
    </rPh>
    <phoneticPr fontId="7"/>
  </si>
  <si>
    <t>R5赤本PⅧ-4-18</t>
  </si>
  <si>
    <t>R5赤本PⅧ-2-10</t>
  </si>
  <si>
    <t>R5赤本PⅧ-2-5</t>
  </si>
  <si>
    <t>R5赤本PⅧ-2-6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</si>
</sst>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8">
    <numFmt numFmtId="176" formatCode="0.0"/>
    <numFmt numFmtId="177" formatCode="#,##0_ "/>
    <numFmt numFmtId="178" formatCode="0_ "/>
    <numFmt numFmtId="179" formatCode="#,##0_ ;[Red]\-#,##0\ "/>
    <numFmt numFmtId="180" formatCode="0.00000%"/>
    <numFmt numFmtId="181" formatCode="#,##0;&quot;▲ &quot;#,##0"/>
    <numFmt numFmtId="182" formatCode="#,##0.0_ "/>
    <numFmt numFmtId="183" formatCode="#,##0.0"/>
  </numFmts>
  <fonts count="28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4"/>
      <color auto="1"/>
      <name val="ＭＳ 明朝"/>
      <family val="1"/>
    </font>
    <font>
      <sz val="11"/>
      <color auto="1"/>
      <name val="ＭＳ 明朝"/>
      <family val="1"/>
    </font>
    <font>
      <sz val="11"/>
      <color indexed="8"/>
      <name val="ＭＳ Ｐゴシック"/>
      <family val="3"/>
    </font>
    <font>
      <sz val="10"/>
      <color auto="1"/>
      <name val="ＭＳ 明朝"/>
      <family val="1"/>
    </font>
    <font>
      <sz val="6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indexed="8"/>
      <name val="ＭＳ 明朝"/>
      <family val="1"/>
    </font>
    <font>
      <sz val="14"/>
      <color indexed="8"/>
      <name val="ＭＳ 明朝"/>
      <family val="1"/>
    </font>
    <font>
      <sz val="14"/>
      <color indexed="8"/>
      <name val="ＭＳ Ｐゴシック"/>
      <family val="3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sz val="14"/>
      <color auto="1"/>
      <name val="ＭＳ Ｐゴシック"/>
      <family val="3"/>
    </font>
    <font>
      <sz val="12"/>
      <color auto="1"/>
      <name val="ＭＳ 明朝"/>
      <family val="1"/>
    </font>
    <font>
      <sz val="16"/>
      <color auto="1"/>
      <name val="ＭＳ 明朝"/>
      <family val="1"/>
    </font>
    <font>
      <sz val="24"/>
      <color auto="1"/>
      <name val="ＭＳ 明朝"/>
      <family val="1"/>
    </font>
    <font>
      <sz val="22"/>
      <color auto="1"/>
      <name val="ＭＳ 明朝"/>
      <family val="1"/>
    </font>
    <font>
      <b/>
      <sz val="12"/>
      <color auto="1"/>
      <name val="ＭＳ 明朝"/>
      <family val="1"/>
    </font>
    <font>
      <sz val="9"/>
      <color auto="1"/>
      <name val="ＭＳ 明朝"/>
      <family val="1"/>
    </font>
    <font>
      <sz val="11"/>
      <color rgb="FFFF0000"/>
      <name val="ＭＳ 明朝"/>
      <family val="1"/>
    </font>
    <font>
      <sz val="11"/>
      <color theme="1"/>
      <name val="ＭＳ 明朝"/>
      <family val="1"/>
    </font>
    <font>
      <sz val="11"/>
      <color rgb="FFFF0000"/>
      <name val="ＭＳ Ｐゴシック"/>
      <family val="3"/>
    </font>
    <font>
      <sz val="18"/>
      <color auto="1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  <family val="3"/>
    </font>
    <font>
      <sz val="9"/>
      <color rgb="FFFF0000"/>
      <name val="ＭＳ Ｐ明朝"/>
      <family val="1"/>
    </font>
    <font>
      <sz val="11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7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>
      <alignment horizontal="center"/>
    </xf>
    <xf numFmtId="0" fontId="3" fillId="0" borderId="0">
      <alignment horizontal="distributed" vertical="center"/>
    </xf>
    <xf numFmtId="38" fontId="1" fillId="0" borderId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40" fontId="5" fillId="0" borderId="1">
      <alignment vertical="center"/>
    </xf>
    <xf numFmtId="176" fontId="5" fillId="0" borderId="1" applyAlignment="0">
      <alignment vertical="center"/>
    </xf>
    <xf numFmtId="38" fontId="6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355">
    <xf numFmtId="0" fontId="0" fillId="0" borderId="0" xfId="0"/>
    <xf numFmtId="0" fontId="4" fillId="0" borderId="0" xfId="10">
      <alignment vertical="center"/>
    </xf>
    <xf numFmtId="0" fontId="8" fillId="0" borderId="2" xfId="10" applyFont="1" applyBorder="1" applyAlignment="1">
      <alignment horizontal="center" vertical="center"/>
    </xf>
    <xf numFmtId="0" fontId="8" fillId="0" borderId="3" xfId="10" applyFont="1" applyBorder="1" applyAlignment="1">
      <alignment horizontal="center" vertical="center"/>
    </xf>
    <xf numFmtId="0" fontId="9" fillId="0" borderId="3" xfId="10" applyFont="1" applyBorder="1" applyAlignment="1">
      <alignment horizontal="right" vertical="center"/>
    </xf>
    <xf numFmtId="0" fontId="8" fillId="0" borderId="3" xfId="10" applyFont="1" applyBorder="1">
      <alignment vertical="center"/>
    </xf>
    <xf numFmtId="0" fontId="8" fillId="0" borderId="4" xfId="10" applyFont="1" applyBorder="1">
      <alignment vertical="center"/>
    </xf>
    <xf numFmtId="0" fontId="8" fillId="0" borderId="4" xfId="10" applyFont="1" applyBorder="1" applyAlignment="1">
      <alignment horizontal="center" vertical="center"/>
    </xf>
    <xf numFmtId="0" fontId="8" fillId="0" borderId="2" xfId="10" applyFont="1" applyBorder="1">
      <alignment vertical="center"/>
    </xf>
    <xf numFmtId="0" fontId="8" fillId="0" borderId="5" xfId="10" applyFont="1" applyBorder="1" applyAlignment="1">
      <alignment vertical="center"/>
    </xf>
    <xf numFmtId="0" fontId="4" fillId="0" borderId="6" xfId="10" applyBorder="1" applyAlignment="1">
      <alignment vertical="center"/>
    </xf>
    <xf numFmtId="0" fontId="4" fillId="0" borderId="7" xfId="10" applyBorder="1" applyAlignment="1">
      <alignment vertical="center"/>
    </xf>
    <xf numFmtId="0" fontId="8" fillId="0" borderId="8" xfId="10" applyFont="1" applyBorder="1" applyAlignment="1">
      <alignment horizontal="center" vertical="center"/>
    </xf>
    <xf numFmtId="0" fontId="8" fillId="0" borderId="0" xfId="10" applyFont="1" applyBorder="1" applyAlignment="1">
      <alignment horizontal="center" vertical="center"/>
    </xf>
    <xf numFmtId="0" fontId="9" fillId="0" borderId="0" xfId="10" applyFont="1" applyBorder="1" applyAlignment="1">
      <alignment horizontal="right" vertical="center"/>
    </xf>
    <xf numFmtId="0" fontId="8" fillId="0" borderId="0" xfId="10" applyFont="1" applyBorder="1">
      <alignment vertical="center"/>
    </xf>
    <xf numFmtId="0" fontId="8" fillId="0" borderId="9" xfId="10" applyFont="1" applyBorder="1">
      <alignment vertical="center"/>
    </xf>
    <xf numFmtId="0" fontId="8" fillId="0" borderId="9" xfId="10" applyFont="1" applyBorder="1" applyAlignment="1">
      <alignment horizontal="center" vertical="center"/>
    </xf>
    <xf numFmtId="0" fontId="8" fillId="0" borderId="8" xfId="10" applyFont="1" applyBorder="1">
      <alignment vertical="center"/>
    </xf>
    <xf numFmtId="0" fontId="8" fillId="0" borderId="10" xfId="10" applyFont="1" applyBorder="1" applyAlignment="1">
      <alignment vertical="center"/>
    </xf>
    <xf numFmtId="0" fontId="4" fillId="0" borderId="11" xfId="10" applyBorder="1" applyAlignment="1">
      <alignment vertical="center"/>
    </xf>
    <xf numFmtId="0" fontId="4" fillId="0" borderId="12" xfId="10" applyBorder="1" applyAlignment="1">
      <alignment vertical="center"/>
    </xf>
    <xf numFmtId="0" fontId="8" fillId="0" borderId="0" xfId="10" applyFont="1" applyBorder="1" applyAlignment="1">
      <alignment horizontal="distributed" vertical="center"/>
    </xf>
    <xf numFmtId="0" fontId="4" fillId="0" borderId="0" xfId="10" applyAlignment="1">
      <alignment horizontal="distributed" vertical="center"/>
    </xf>
    <xf numFmtId="0" fontId="8" fillId="2" borderId="0" xfId="10" applyFont="1" applyFill="1" applyBorder="1" applyAlignment="1">
      <alignment horizontal="center" vertical="center"/>
    </xf>
    <xf numFmtId="0" fontId="4" fillId="0" borderId="10" xfId="10" applyBorder="1" applyAlignment="1">
      <alignment vertical="center"/>
    </xf>
    <xf numFmtId="0" fontId="8" fillId="0" borderId="13" xfId="10" applyFont="1" applyBorder="1">
      <alignment vertical="center"/>
    </xf>
    <xf numFmtId="0" fontId="8" fillId="0" borderId="14" xfId="10" applyFont="1" applyBorder="1">
      <alignment vertical="center"/>
    </xf>
    <xf numFmtId="0" fontId="8" fillId="0" borderId="14" xfId="10" applyFont="1" applyBorder="1" applyAlignment="1">
      <alignment horizontal="center" vertical="center"/>
    </xf>
    <xf numFmtId="0" fontId="8" fillId="0" borderId="1" xfId="10" applyFont="1" applyBorder="1">
      <alignment vertical="center"/>
    </xf>
    <xf numFmtId="0" fontId="8" fillId="0" borderId="3" xfId="10" applyFont="1" applyBorder="1" applyAlignment="1">
      <alignment vertical="top" wrapText="1"/>
    </xf>
    <xf numFmtId="0" fontId="4" fillId="0" borderId="8" xfId="10" applyBorder="1" applyAlignment="1">
      <alignment horizontal="center" vertical="center"/>
    </xf>
    <xf numFmtId="0" fontId="4" fillId="0" borderId="0" xfId="10" applyAlignment="1">
      <alignment horizontal="center" vertical="center"/>
    </xf>
    <xf numFmtId="0" fontId="8" fillId="0" borderId="0" xfId="10" applyFont="1" applyBorder="1" applyAlignment="1">
      <alignment vertical="top" wrapText="1"/>
    </xf>
    <xf numFmtId="0" fontId="4" fillId="0" borderId="15" xfId="10" applyBorder="1" applyAlignment="1">
      <alignment vertical="center"/>
    </xf>
    <xf numFmtId="0" fontId="4" fillId="0" borderId="16" xfId="10" applyBorder="1" applyAlignment="1">
      <alignment vertical="center"/>
    </xf>
    <xf numFmtId="0" fontId="4" fillId="0" borderId="17" xfId="10" applyBorder="1" applyAlignment="1">
      <alignment vertical="center"/>
    </xf>
    <xf numFmtId="0" fontId="8" fillId="0" borderId="0" xfId="10" applyFont="1" applyBorder="1" applyAlignment="1">
      <alignment vertical="center"/>
    </xf>
    <xf numFmtId="38" fontId="9" fillId="0" borderId="0" xfId="5" applyFont="1" applyBorder="1" applyAlignment="1">
      <alignment vertical="center"/>
    </xf>
    <xf numFmtId="0" fontId="10" fillId="0" borderId="0" xfId="10" applyFont="1" applyAlignment="1">
      <alignment vertical="center"/>
    </xf>
    <xf numFmtId="38" fontId="9" fillId="0" borderId="0" xfId="9" applyFont="1" applyBorder="1" applyAlignment="1">
      <alignment horizontal="right" vertical="center"/>
    </xf>
    <xf numFmtId="38" fontId="10" fillId="0" borderId="0" xfId="9" applyFont="1" applyAlignment="1">
      <alignment horizontal="right" vertical="center"/>
    </xf>
    <xf numFmtId="0" fontId="8" fillId="0" borderId="13" xfId="10" applyFont="1" applyBorder="1" applyAlignment="1">
      <alignment horizontal="center" vertical="center"/>
    </xf>
    <xf numFmtId="0" fontId="8" fillId="0" borderId="1" xfId="10" applyFont="1" applyBorder="1" applyAlignment="1">
      <alignment horizontal="center" vertical="center"/>
    </xf>
    <xf numFmtId="0" fontId="4" fillId="0" borderId="3" xfId="10" applyBorder="1" applyAlignment="1">
      <alignment horizontal="center" vertical="center"/>
    </xf>
    <xf numFmtId="0" fontId="4" fillId="0" borderId="4" xfId="10" applyBorder="1" applyAlignment="1">
      <alignment horizontal="center" vertical="center"/>
    </xf>
    <xf numFmtId="0" fontId="4" fillId="0" borderId="0" xfId="10" applyAlignment="1">
      <alignment vertical="center"/>
    </xf>
    <xf numFmtId="0" fontId="8" fillId="0" borderId="14" xfId="10" applyFont="1" applyBorder="1" applyAlignment="1">
      <alignment vertical="top" wrapText="1"/>
    </xf>
    <xf numFmtId="0" fontId="4" fillId="0" borderId="0" xfId="10" applyBorder="1" applyAlignment="1">
      <alignment horizontal="center" vertical="center"/>
    </xf>
    <xf numFmtId="0" fontId="4" fillId="0" borderId="9" xfId="10" applyBorder="1" applyAlignment="1">
      <alignment horizontal="center" vertical="center"/>
    </xf>
    <xf numFmtId="0" fontId="8" fillId="0" borderId="14" xfId="10" applyFont="1" applyBorder="1" applyAlignment="1">
      <alignment horizontal="left" vertical="center"/>
    </xf>
    <xf numFmtId="0" fontId="8" fillId="0" borderId="3" xfId="10" applyFont="1" applyBorder="1" applyAlignment="1">
      <alignment vertical="center" wrapText="1"/>
    </xf>
    <xf numFmtId="0" fontId="4" fillId="0" borderId="3" xfId="10" applyBorder="1" applyAlignment="1">
      <alignment vertical="center" wrapText="1"/>
    </xf>
    <xf numFmtId="0" fontId="9" fillId="0" borderId="0" xfId="10" applyFont="1" applyBorder="1" applyAlignment="1">
      <alignment horizontal="center" vertical="center"/>
    </xf>
    <xf numFmtId="0" fontId="4" fillId="0" borderId="0" xfId="10" applyAlignment="1">
      <alignment vertical="center" wrapText="1"/>
    </xf>
    <xf numFmtId="0" fontId="9" fillId="0" borderId="14" xfId="10" applyFont="1" applyBorder="1" applyAlignment="1">
      <alignment horizontal="center" vertical="center"/>
    </xf>
    <xf numFmtId="0" fontId="8" fillId="0" borderId="2" xfId="10" applyFont="1" applyBorder="1" applyAlignment="1">
      <alignment vertical="center"/>
    </xf>
    <xf numFmtId="0" fontId="8" fillId="0" borderId="3" xfId="10" applyFont="1" applyBorder="1" applyAlignment="1">
      <alignment vertical="center"/>
    </xf>
    <xf numFmtId="0" fontId="4" fillId="0" borderId="3" xfId="10" applyBorder="1" applyAlignment="1">
      <alignment vertical="center"/>
    </xf>
    <xf numFmtId="0" fontId="4" fillId="0" borderId="4" xfId="10" applyBorder="1" applyAlignment="1">
      <alignment vertical="center"/>
    </xf>
    <xf numFmtId="0" fontId="4" fillId="0" borderId="8" xfId="10" applyBorder="1" applyAlignment="1">
      <alignment vertical="center"/>
    </xf>
    <xf numFmtId="0" fontId="4" fillId="0" borderId="0" xfId="10" applyBorder="1" applyAlignment="1">
      <alignment vertical="center"/>
    </xf>
    <xf numFmtId="0" fontId="4" fillId="0" borderId="9" xfId="10" applyBorder="1" applyAlignment="1">
      <alignment vertical="center"/>
    </xf>
    <xf numFmtId="0" fontId="4" fillId="0" borderId="13" xfId="10" applyBorder="1" applyAlignment="1">
      <alignment vertical="center"/>
    </xf>
    <xf numFmtId="0" fontId="4" fillId="0" borderId="14" xfId="10" applyBorder="1" applyAlignment="1">
      <alignment vertical="center"/>
    </xf>
    <xf numFmtId="0" fontId="4" fillId="0" borderId="1" xfId="10" applyBorder="1" applyAlignment="1">
      <alignment vertical="center"/>
    </xf>
    <xf numFmtId="0" fontId="4" fillId="0" borderId="13" xfId="10" applyBorder="1" applyAlignment="1">
      <alignment horizontal="center" vertical="center"/>
    </xf>
    <xf numFmtId="0" fontId="4" fillId="0" borderId="14" xfId="10" applyBorder="1" applyAlignment="1">
      <alignment horizontal="center" vertical="center"/>
    </xf>
    <xf numFmtId="0" fontId="4" fillId="0" borderId="1" xfId="10" applyBorder="1" applyAlignment="1">
      <alignment horizontal="center" vertical="center"/>
    </xf>
    <xf numFmtId="0" fontId="8" fillId="0" borderId="14" xfId="10" applyFont="1" applyBorder="1" applyAlignment="1">
      <alignment vertical="center"/>
    </xf>
    <xf numFmtId="0" fontId="4" fillId="0" borderId="14" xfId="10" applyBorder="1" applyAlignment="1">
      <alignment vertical="center" wrapText="1"/>
    </xf>
    <xf numFmtId="0" fontId="0" fillId="2" borderId="0" xfId="0" applyFill="1"/>
    <xf numFmtId="0" fontId="11" fillId="3" borderId="0" xfId="0" applyFont="1" applyFill="1" applyBorder="1" applyAlignment="1">
      <alignment horizontal="left" vertical="center" wrapText="1"/>
    </xf>
    <xf numFmtId="0" fontId="11" fillId="3" borderId="18" xfId="0" applyFont="1" applyFill="1" applyBorder="1" applyAlignment="1">
      <alignment horizontal="left"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left" vertical="center" indent="1"/>
    </xf>
    <xf numFmtId="0" fontId="12" fillId="0" borderId="22" xfId="0" applyFont="1" applyBorder="1" applyAlignment="1">
      <alignment horizontal="left" vertical="center" indent="2"/>
    </xf>
    <xf numFmtId="0" fontId="12" fillId="0" borderId="19" xfId="0" applyFont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/>
    </xf>
    <xf numFmtId="0" fontId="12" fillId="0" borderId="23" xfId="0" applyFont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left" vertical="center"/>
    </xf>
    <xf numFmtId="38" fontId="12" fillId="2" borderId="22" xfId="8" applyFont="1" applyFill="1" applyBorder="1" applyAlignment="1">
      <alignment horizontal="right" vertical="center" indent="1"/>
    </xf>
    <xf numFmtId="0" fontId="12" fillId="2" borderId="22" xfId="0" applyFont="1" applyFill="1" applyBorder="1" applyAlignment="1">
      <alignment horizontal="right" vertical="center" indent="1"/>
    </xf>
    <xf numFmtId="0" fontId="12" fillId="2" borderId="19" xfId="0" applyFont="1" applyFill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38" fontId="12" fillId="0" borderId="22" xfId="8" applyFont="1" applyBorder="1" applyAlignment="1">
      <alignment horizontal="right" vertical="center" indent="1"/>
    </xf>
    <xf numFmtId="0" fontId="12" fillId="0" borderId="22" xfId="0" applyFont="1" applyBorder="1" applyAlignment="1">
      <alignment horizontal="right" vertical="center" indent="1"/>
    </xf>
    <xf numFmtId="0" fontId="12" fillId="0" borderId="19" xfId="0" applyFont="1" applyBorder="1" applyAlignment="1">
      <alignment horizontal="left" vertical="center"/>
    </xf>
    <xf numFmtId="0" fontId="12" fillId="0" borderId="22" xfId="0" applyFont="1" applyBorder="1" applyAlignment="1">
      <alignment horizontal="right" vertical="center"/>
    </xf>
    <xf numFmtId="0" fontId="13" fillId="0" borderId="0" xfId="0" applyFont="1" applyBorder="1" applyAlignment="1">
      <alignment horizontal="distributed" vertical="center"/>
    </xf>
    <xf numFmtId="0" fontId="13" fillId="0" borderId="18" xfId="0" applyFont="1" applyBorder="1" applyAlignment="1">
      <alignment horizontal="distributed" vertical="center"/>
    </xf>
    <xf numFmtId="0" fontId="0" fillId="0" borderId="25" xfId="0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right" vertical="center" indent="1"/>
    </xf>
    <xf numFmtId="0" fontId="12" fillId="0" borderId="0" xfId="0" applyFont="1" applyAlignment="1">
      <alignment horizontal="center" vertical="top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77" fontId="3" fillId="2" borderId="0" xfId="0" applyNumberFormat="1" applyFont="1" applyFill="1"/>
    <xf numFmtId="177" fontId="3" fillId="0" borderId="0" xfId="0" applyNumberFormat="1" applyFont="1" applyFill="1"/>
    <xf numFmtId="177" fontId="3" fillId="0" borderId="0" xfId="0" applyNumberFormat="1" applyFont="1" applyFill="1" applyAlignment="1">
      <alignment horizontal="right"/>
    </xf>
    <xf numFmtId="0" fontId="14" fillId="0" borderId="0" xfId="0" applyFont="1" applyFill="1"/>
    <xf numFmtId="0" fontId="3" fillId="0" borderId="0" xfId="0" applyFont="1" applyFill="1"/>
    <xf numFmtId="0" fontId="14" fillId="0" borderId="0" xfId="0" applyFont="1" applyFill="1" applyBorder="1"/>
    <xf numFmtId="0" fontId="14" fillId="2" borderId="0" xfId="0" applyFont="1" applyFill="1" applyAlignment="1">
      <alignment vertical="center"/>
    </xf>
    <xf numFmtId="0" fontId="15" fillId="2" borderId="26" xfId="0" applyFont="1" applyFill="1" applyBorder="1" applyAlignment="1">
      <alignment vertical="center"/>
    </xf>
    <xf numFmtId="0" fontId="16" fillId="2" borderId="27" xfId="0" applyFont="1" applyFill="1" applyBorder="1" applyAlignment="1">
      <alignment vertical="center"/>
    </xf>
    <xf numFmtId="0" fontId="17" fillId="2" borderId="28" xfId="0" applyFont="1" applyFill="1" applyBorder="1" applyAlignment="1">
      <alignment horizontal="center" vertical="center"/>
    </xf>
    <xf numFmtId="0" fontId="15" fillId="2" borderId="28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vertical="center"/>
    </xf>
    <xf numFmtId="0" fontId="14" fillId="2" borderId="28" xfId="0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0" fontId="14" fillId="2" borderId="35" xfId="0" quotePrefix="1" applyFont="1" applyFill="1" applyBorder="1" applyAlignment="1">
      <alignment horizontal="left" vertical="center" indent="2"/>
    </xf>
    <xf numFmtId="0" fontId="14" fillId="2" borderId="0" xfId="0" quotePrefix="1" applyFont="1" applyFill="1" applyBorder="1" applyAlignment="1">
      <alignment horizontal="left" vertical="center" indent="2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vertical="center"/>
    </xf>
    <xf numFmtId="0" fontId="14" fillId="2" borderId="29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vertical="center"/>
    </xf>
    <xf numFmtId="0" fontId="16" fillId="2" borderId="28" xfId="0" applyFont="1" applyFill="1" applyBorder="1" applyAlignment="1">
      <alignment vertical="center"/>
    </xf>
    <xf numFmtId="0" fontId="15" fillId="2" borderId="29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4" fillId="2" borderId="42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left" vertical="center" indent="2"/>
    </xf>
    <xf numFmtId="0" fontId="15" fillId="2" borderId="40" xfId="0" applyFont="1" applyFill="1" applyBorder="1" applyAlignment="1">
      <alignment vertical="center"/>
    </xf>
    <xf numFmtId="0" fontId="15" fillId="2" borderId="37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right" vertical="center"/>
    </xf>
    <xf numFmtId="0" fontId="14" fillId="2" borderId="18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0" fontId="14" fillId="2" borderId="41" xfId="0" applyFont="1" applyFill="1" applyBorder="1" applyAlignment="1">
      <alignment horizontal="left" vertical="center"/>
    </xf>
    <xf numFmtId="0" fontId="14" fillId="2" borderId="42" xfId="0" applyFont="1" applyFill="1" applyBorder="1" applyAlignment="1">
      <alignment horizontal="left" vertical="center"/>
    </xf>
    <xf numFmtId="0" fontId="14" fillId="2" borderId="41" xfId="0" applyFont="1" applyFill="1" applyBorder="1" applyAlignment="1">
      <alignment vertical="center"/>
    </xf>
    <xf numFmtId="0" fontId="14" fillId="2" borderId="42" xfId="0" applyFont="1" applyFill="1" applyBorder="1" applyAlignment="1">
      <alignment vertical="center"/>
    </xf>
    <xf numFmtId="0" fontId="14" fillId="2" borderId="41" xfId="0" applyFont="1" applyFill="1" applyBorder="1" applyAlignment="1">
      <alignment horizontal="left" vertical="center" shrinkToFit="1"/>
    </xf>
    <xf numFmtId="0" fontId="14" fillId="2" borderId="42" xfId="0" applyFont="1" applyFill="1" applyBorder="1" applyAlignment="1">
      <alignment horizontal="left" vertical="center" shrinkToFit="1"/>
    </xf>
    <xf numFmtId="0" fontId="14" fillId="2" borderId="36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5" fillId="2" borderId="0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left" vertical="center" shrinkToFit="1"/>
    </xf>
    <xf numFmtId="0" fontId="15" fillId="2" borderId="0" xfId="0" applyFont="1" applyFill="1" applyBorder="1" applyAlignment="1">
      <alignment vertical="center"/>
    </xf>
    <xf numFmtId="0" fontId="14" fillId="2" borderId="37" xfId="0" applyFont="1" applyFill="1" applyBorder="1" applyAlignment="1">
      <alignment horizontal="left" vertical="center"/>
    </xf>
    <xf numFmtId="0" fontId="14" fillId="2" borderId="36" xfId="0" applyFont="1" applyFill="1" applyBorder="1" applyAlignment="1">
      <alignment vertical="center"/>
    </xf>
    <xf numFmtId="0" fontId="5" fillId="2" borderId="37" xfId="0" applyFont="1" applyFill="1" applyBorder="1" applyAlignment="1">
      <alignment vertical="center"/>
    </xf>
    <xf numFmtId="0" fontId="14" fillId="2" borderId="43" xfId="0" applyFont="1" applyFill="1" applyBorder="1" applyAlignment="1">
      <alignment horizontal="center" vertical="center"/>
    </xf>
    <xf numFmtId="9" fontId="14" fillId="2" borderId="0" xfId="0" applyNumberFormat="1" applyFont="1" applyFill="1" applyBorder="1" applyAlignment="1">
      <alignment horizontal="left" vertical="center" wrapText="1"/>
    </xf>
    <xf numFmtId="0" fontId="14" fillId="2" borderId="42" xfId="0" applyFont="1" applyFill="1" applyBorder="1" applyAlignment="1">
      <alignment horizontal="left" vertical="center" wrapText="1"/>
    </xf>
    <xf numFmtId="0" fontId="14" fillId="2" borderId="41" xfId="0" applyFont="1" applyFill="1" applyBorder="1" applyAlignment="1">
      <alignment horizontal="left" vertical="center" wrapText="1"/>
    </xf>
    <xf numFmtId="177" fontId="15" fillId="2" borderId="0" xfId="0" applyNumberFormat="1" applyFont="1" applyFill="1" applyBorder="1" applyAlignment="1">
      <alignment vertical="center"/>
    </xf>
    <xf numFmtId="0" fontId="14" fillId="2" borderId="44" xfId="0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/>
    </xf>
    <xf numFmtId="0" fontId="14" fillId="2" borderId="46" xfId="0" applyFont="1" applyFill="1" applyBorder="1" applyAlignment="1">
      <alignment horizontal="center" vertical="center"/>
    </xf>
    <xf numFmtId="0" fontId="14" fillId="2" borderId="47" xfId="0" applyFont="1" applyFill="1" applyBorder="1" applyAlignment="1">
      <alignment horizontal="center" vertical="center"/>
    </xf>
    <xf numFmtId="0" fontId="14" fillId="2" borderId="48" xfId="0" applyFont="1" applyFill="1" applyBorder="1" applyAlignment="1">
      <alignment horizontal="center" vertical="center"/>
    </xf>
    <xf numFmtId="0" fontId="14" fillId="2" borderId="47" xfId="0" applyFont="1" applyFill="1" applyBorder="1" applyAlignment="1">
      <alignment vertical="center"/>
    </xf>
    <xf numFmtId="0" fontId="14" fillId="2" borderId="48" xfId="0" applyFont="1" applyFill="1" applyBorder="1" applyAlignment="1">
      <alignment vertical="center"/>
    </xf>
    <xf numFmtId="0" fontId="14" fillId="2" borderId="49" xfId="0" applyFont="1" applyFill="1" applyBorder="1" applyAlignment="1">
      <alignment horizontal="center" vertical="center"/>
    </xf>
    <xf numFmtId="0" fontId="14" fillId="2" borderId="5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77" fontId="14" fillId="2" borderId="18" xfId="0" applyNumberFormat="1" applyFont="1" applyFill="1" applyBorder="1" applyAlignment="1">
      <alignment vertical="center"/>
    </xf>
    <xf numFmtId="177" fontId="14" fillId="2" borderId="0" xfId="0" applyNumberFormat="1" applyFont="1" applyFill="1" applyBorder="1" applyAlignment="1">
      <alignment vertical="center"/>
    </xf>
    <xf numFmtId="177" fontId="14" fillId="2" borderId="41" xfId="0" applyNumberFormat="1" applyFont="1" applyFill="1" applyBorder="1" applyAlignment="1">
      <alignment vertical="center"/>
    </xf>
    <xf numFmtId="177" fontId="14" fillId="2" borderId="42" xfId="0" applyNumberFormat="1" applyFont="1" applyFill="1" applyBorder="1" applyAlignment="1">
      <alignment vertical="center"/>
    </xf>
    <xf numFmtId="178" fontId="14" fillId="2" borderId="41" xfId="0" applyNumberFormat="1" applyFont="1" applyFill="1" applyBorder="1" applyAlignment="1">
      <alignment vertical="center"/>
    </xf>
    <xf numFmtId="177" fontId="14" fillId="2" borderId="36" xfId="0" applyNumberFormat="1" applyFont="1" applyFill="1" applyBorder="1" applyAlignment="1">
      <alignment vertical="center"/>
    </xf>
    <xf numFmtId="177" fontId="14" fillId="2" borderId="0" xfId="0" applyNumberFormat="1" applyFont="1" applyFill="1" applyAlignment="1">
      <alignment vertical="center"/>
    </xf>
    <xf numFmtId="177" fontId="14" fillId="2" borderId="37" xfId="0" applyNumberFormat="1" applyFont="1" applyFill="1" applyBorder="1" applyAlignment="1">
      <alignment vertical="center"/>
    </xf>
    <xf numFmtId="177" fontId="14" fillId="2" borderId="18" xfId="4" applyNumberFormat="1" applyFont="1" applyFill="1" applyBorder="1" applyAlignment="1" applyProtection="1">
      <alignment vertical="center"/>
    </xf>
    <xf numFmtId="177" fontId="14" fillId="2" borderId="0" xfId="4" applyNumberFormat="1" applyFont="1" applyFill="1" applyBorder="1" applyAlignment="1" applyProtection="1">
      <alignment vertical="center"/>
    </xf>
    <xf numFmtId="177" fontId="14" fillId="2" borderId="41" xfId="4" applyNumberFormat="1" applyFont="1" applyFill="1" applyBorder="1" applyAlignment="1" applyProtection="1">
      <alignment vertical="center"/>
    </xf>
    <xf numFmtId="177" fontId="14" fillId="2" borderId="42" xfId="4" applyNumberFormat="1" applyFont="1" applyFill="1" applyBorder="1" applyAlignment="1" applyProtection="1">
      <alignment vertical="center"/>
    </xf>
    <xf numFmtId="177" fontId="14" fillId="2" borderId="41" xfId="4" applyNumberFormat="1" applyFont="1" applyFill="1" applyBorder="1" applyAlignment="1" applyProtection="1">
      <alignment horizontal="right" vertical="center"/>
    </xf>
    <xf numFmtId="177" fontId="14" fillId="2" borderId="36" xfId="4" applyNumberFormat="1" applyFont="1" applyFill="1" applyBorder="1" applyAlignment="1" applyProtection="1">
      <alignment horizontal="right" vertical="center"/>
    </xf>
    <xf numFmtId="177" fontId="14" fillId="2" borderId="0" xfId="4" applyNumberFormat="1" applyFont="1" applyFill="1" applyAlignment="1" applyProtection="1">
      <alignment horizontal="right" vertical="center"/>
    </xf>
    <xf numFmtId="177" fontId="14" fillId="2" borderId="42" xfId="4" applyNumberFormat="1" applyFont="1" applyFill="1" applyBorder="1" applyAlignment="1" applyProtection="1">
      <alignment horizontal="right" vertical="center"/>
    </xf>
    <xf numFmtId="177" fontId="14" fillId="2" borderId="36" xfId="4" applyNumberFormat="1" applyFont="1" applyFill="1" applyBorder="1" applyAlignment="1" applyProtection="1">
      <alignment vertical="center"/>
    </xf>
    <xf numFmtId="177" fontId="14" fillId="2" borderId="37" xfId="4" applyNumberFormat="1" applyFont="1" applyFill="1" applyBorder="1" applyAlignment="1" applyProtection="1">
      <alignment vertical="center"/>
    </xf>
    <xf numFmtId="177" fontId="14" fillId="2" borderId="51" xfId="4" applyNumberFormat="1" applyFont="1" applyFill="1" applyBorder="1" applyAlignment="1" applyProtection="1">
      <alignment vertical="center"/>
    </xf>
    <xf numFmtId="177" fontId="14" fillId="2" borderId="52" xfId="4" applyNumberFormat="1" applyFont="1" applyFill="1" applyBorder="1" applyAlignment="1" applyProtection="1">
      <alignment vertical="center"/>
    </xf>
    <xf numFmtId="177" fontId="14" fillId="2" borderId="52" xfId="4" applyNumberFormat="1" applyFont="1" applyFill="1" applyBorder="1" applyAlignment="1" applyProtection="1">
      <alignment vertical="center" shrinkToFit="1"/>
    </xf>
    <xf numFmtId="177" fontId="14" fillId="2" borderId="53" xfId="4" applyNumberFormat="1" applyFont="1" applyFill="1" applyBorder="1" applyAlignment="1" applyProtection="1">
      <alignment horizontal="right" vertical="center" shrinkToFit="1"/>
    </xf>
    <xf numFmtId="177" fontId="14" fillId="2" borderId="54" xfId="4" applyNumberFormat="1" applyFont="1" applyFill="1" applyBorder="1" applyAlignment="1" applyProtection="1">
      <alignment vertical="center" shrinkToFit="1"/>
    </xf>
    <xf numFmtId="177" fontId="14" fillId="2" borderId="53" xfId="4" applyNumberFormat="1" applyFont="1" applyFill="1" applyBorder="1" applyAlignment="1" applyProtection="1">
      <alignment vertical="center" shrinkToFit="1"/>
    </xf>
    <xf numFmtId="0" fontId="14" fillId="2" borderId="54" xfId="0" applyFont="1" applyFill="1" applyBorder="1" applyAlignment="1">
      <alignment vertical="center" shrinkToFit="1"/>
    </xf>
    <xf numFmtId="0" fontId="14" fillId="2" borderId="53" xfId="0" applyFont="1" applyFill="1" applyBorder="1" applyAlignment="1">
      <alignment vertical="center" shrinkToFit="1"/>
    </xf>
    <xf numFmtId="177" fontId="14" fillId="2" borderId="53" xfId="4" applyNumberFormat="1" applyFont="1" applyFill="1" applyBorder="1" applyAlignment="1" applyProtection="1">
      <alignment horizontal="right" vertical="center"/>
    </xf>
    <xf numFmtId="177" fontId="14" fillId="2" borderId="55" xfId="4" applyNumberFormat="1" applyFont="1" applyFill="1" applyBorder="1" applyAlignment="1" applyProtection="1">
      <alignment horizontal="right" vertical="center"/>
    </xf>
    <xf numFmtId="177" fontId="14" fillId="2" borderId="54" xfId="4" applyNumberFormat="1" applyFont="1" applyFill="1" applyBorder="1" applyAlignment="1" applyProtection="1">
      <alignment vertical="center"/>
    </xf>
    <xf numFmtId="177" fontId="14" fillId="2" borderId="53" xfId="4" applyNumberFormat="1" applyFont="1" applyFill="1" applyBorder="1" applyAlignment="1" applyProtection="1">
      <alignment vertical="center"/>
    </xf>
    <xf numFmtId="177" fontId="14" fillId="2" borderId="54" xfId="4" applyNumberFormat="1" applyFont="1" applyFill="1" applyBorder="1" applyAlignment="1" applyProtection="1">
      <alignment horizontal="right" vertical="center"/>
    </xf>
    <xf numFmtId="177" fontId="14" fillId="2" borderId="55" xfId="4" applyNumberFormat="1" applyFont="1" applyFill="1" applyBorder="1" applyAlignment="1" applyProtection="1">
      <alignment vertical="center"/>
    </xf>
    <xf numFmtId="177" fontId="5" fillId="2" borderId="53" xfId="4" applyNumberFormat="1" applyFont="1" applyFill="1" applyBorder="1" applyAlignment="1" applyProtection="1">
      <alignment vertical="center"/>
    </xf>
    <xf numFmtId="177" fontId="5" fillId="2" borderId="54" xfId="4" applyNumberFormat="1" applyFont="1" applyFill="1" applyBorder="1" applyAlignment="1" applyProtection="1">
      <alignment vertical="center"/>
    </xf>
    <xf numFmtId="0" fontId="5" fillId="2" borderId="52" xfId="0" applyFont="1" applyFill="1" applyBorder="1" applyAlignment="1">
      <alignment vertical="center"/>
    </xf>
    <xf numFmtId="177" fontId="5" fillId="2" borderId="52" xfId="4" applyNumberFormat="1" applyFont="1" applyFill="1" applyBorder="1" applyAlignment="1" applyProtection="1">
      <alignment vertical="center"/>
    </xf>
    <xf numFmtId="179" fontId="14" fillId="2" borderId="52" xfId="0" applyNumberFormat="1" applyFont="1" applyFill="1" applyBorder="1" applyAlignment="1">
      <alignment vertical="center"/>
    </xf>
    <xf numFmtId="0" fontId="14" fillId="2" borderId="52" xfId="0" applyFont="1" applyFill="1" applyBorder="1" applyAlignment="1">
      <alignment vertical="center"/>
    </xf>
    <xf numFmtId="177" fontId="14" fillId="2" borderId="56" xfId="4" applyNumberFormat="1" applyFont="1" applyFill="1" applyBorder="1" applyAlignment="1" applyProtection="1">
      <alignment vertical="center"/>
    </xf>
    <xf numFmtId="49" fontId="3" fillId="2" borderId="37" xfId="0" applyNumberFormat="1" applyFont="1" applyFill="1" applyBorder="1" applyAlignment="1">
      <alignment horizontal="right" vertical="center"/>
    </xf>
    <xf numFmtId="0" fontId="15" fillId="2" borderId="57" xfId="0" applyFont="1" applyFill="1" applyBorder="1" applyAlignment="1">
      <alignment vertical="center"/>
    </xf>
    <xf numFmtId="0" fontId="16" fillId="2" borderId="57" xfId="0" applyFont="1" applyFill="1" applyBorder="1" applyAlignment="1">
      <alignment vertical="center"/>
    </xf>
    <xf numFmtId="0" fontId="17" fillId="2" borderId="58" xfId="0" applyFont="1" applyFill="1" applyBorder="1" applyAlignment="1">
      <alignment horizontal="center" vertical="center"/>
    </xf>
    <xf numFmtId="0" fontId="15" fillId="2" borderId="58" xfId="0" applyFont="1" applyFill="1" applyBorder="1" applyAlignment="1">
      <alignment horizontal="center" vertical="center"/>
    </xf>
    <xf numFmtId="0" fontId="15" fillId="2" borderId="59" xfId="0" applyFont="1" applyFill="1" applyBorder="1" applyAlignment="1">
      <alignment vertical="center"/>
    </xf>
    <xf numFmtId="0" fontId="14" fillId="2" borderId="60" xfId="0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vertical="center"/>
    </xf>
    <xf numFmtId="0" fontId="14" fillId="2" borderId="58" xfId="0" applyFont="1" applyFill="1" applyBorder="1" applyAlignment="1">
      <alignment vertical="center"/>
    </xf>
    <xf numFmtId="177" fontId="14" fillId="2" borderId="58" xfId="0" applyNumberFormat="1" applyFont="1" applyFill="1" applyBorder="1" applyAlignment="1">
      <alignment vertical="center"/>
    </xf>
    <xf numFmtId="9" fontId="14" fillId="2" borderId="62" xfId="0" applyNumberFormat="1" applyFont="1" applyFill="1" applyBorder="1" applyAlignment="1">
      <alignment horizontal="left" vertical="center"/>
    </xf>
    <xf numFmtId="9" fontId="14" fillId="2" borderId="63" xfId="0" applyNumberFormat="1" applyFont="1" applyFill="1" applyBorder="1" applyAlignment="1">
      <alignment vertical="center"/>
    </xf>
    <xf numFmtId="0" fontId="14" fillId="2" borderId="58" xfId="0" applyFont="1" applyFill="1" applyBorder="1" applyAlignment="1">
      <alignment horizontal="left" vertical="center"/>
    </xf>
    <xf numFmtId="9" fontId="14" fillId="2" borderId="63" xfId="0" applyNumberFormat="1" applyFont="1" applyFill="1" applyBorder="1" applyAlignment="1">
      <alignment horizontal="left" vertical="center"/>
    </xf>
    <xf numFmtId="0" fontId="14" fillId="2" borderId="63" xfId="0" applyFont="1" applyFill="1" applyBorder="1" applyAlignment="1">
      <alignment horizontal="left" vertical="center"/>
    </xf>
    <xf numFmtId="0" fontId="14" fillId="2" borderId="62" xfId="0" applyFont="1" applyFill="1" applyBorder="1" applyAlignment="1">
      <alignment horizontal="left" vertical="center"/>
    </xf>
    <xf numFmtId="0" fontId="14" fillId="2" borderId="64" xfId="0" applyFont="1" applyFill="1" applyBorder="1" applyAlignment="1">
      <alignment horizontal="left" vertical="center"/>
    </xf>
    <xf numFmtId="0" fontId="14" fillId="2" borderId="63" xfId="0" applyFont="1" applyFill="1" applyBorder="1" applyAlignment="1">
      <alignment vertical="center"/>
    </xf>
    <xf numFmtId="0" fontId="14" fillId="2" borderId="62" xfId="0" applyFont="1" applyFill="1" applyBorder="1" applyAlignment="1">
      <alignment vertical="center"/>
    </xf>
    <xf numFmtId="49" fontId="3" fillId="2" borderId="36" xfId="0" applyNumberFormat="1" applyFont="1" applyFill="1" applyBorder="1" applyAlignment="1">
      <alignment horizontal="right" vertical="center"/>
    </xf>
    <xf numFmtId="0" fontId="15" fillId="2" borderId="65" xfId="0" applyFont="1" applyFill="1" applyBorder="1" applyAlignment="1">
      <alignment vertical="center"/>
    </xf>
    <xf numFmtId="0" fontId="18" fillId="2" borderId="62" xfId="0" applyFont="1" applyFill="1" applyBorder="1" applyAlignment="1">
      <alignment vertical="center"/>
    </xf>
    <xf numFmtId="9" fontId="14" fillId="2" borderId="58" xfId="0" applyNumberFormat="1" applyFont="1" applyFill="1" applyBorder="1" applyAlignment="1">
      <alignment horizontal="left" vertical="center"/>
    </xf>
    <xf numFmtId="0" fontId="15" fillId="2" borderId="66" xfId="0" applyFont="1" applyFill="1" applyBorder="1" applyAlignment="1">
      <alignment vertical="center"/>
    </xf>
    <xf numFmtId="0" fontId="18" fillId="2" borderId="58" xfId="0" applyFont="1" applyFill="1" applyBorder="1" applyAlignment="1">
      <alignment horizontal="left" vertical="center"/>
    </xf>
    <xf numFmtId="0" fontId="14" fillId="2" borderId="59" xfId="0" applyFont="1" applyFill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right" vertical="center"/>
    </xf>
    <xf numFmtId="0" fontId="17" fillId="2" borderId="57" xfId="0" applyFont="1" applyFill="1" applyBorder="1" applyAlignment="1">
      <alignment horizontal="center" vertical="center"/>
    </xf>
    <xf numFmtId="0" fontId="15" fillId="2" borderId="67" xfId="0" applyFont="1" applyFill="1" applyBorder="1" applyAlignment="1">
      <alignment horizontal="center" vertical="center"/>
    </xf>
    <xf numFmtId="0" fontId="15" fillId="2" borderId="60" xfId="0" applyFont="1" applyFill="1" applyBorder="1" applyAlignment="1">
      <alignment vertical="center"/>
    </xf>
    <xf numFmtId="0" fontId="16" fillId="2" borderId="58" xfId="0" applyFont="1" applyFill="1" applyBorder="1" applyAlignment="1">
      <alignment vertical="center"/>
    </xf>
    <xf numFmtId="0" fontId="15" fillId="2" borderId="59" xfId="0" applyFont="1" applyFill="1" applyBorder="1" applyAlignment="1">
      <alignment horizontal="center" vertical="center"/>
    </xf>
    <xf numFmtId="177" fontId="14" fillId="2" borderId="0" xfId="0" applyNumberFormat="1" applyFont="1" applyFill="1" applyAlignment="1">
      <alignment horizontal="center"/>
    </xf>
    <xf numFmtId="177" fontId="14" fillId="2" borderId="0" xfId="0" applyNumberFormat="1" applyFont="1" applyFill="1" applyBorder="1"/>
    <xf numFmtId="177" fontId="14" fillId="2" borderId="0" xfId="0" applyNumberFormat="1" applyFont="1" applyFill="1"/>
    <xf numFmtId="177" fontId="18" fillId="2" borderId="0" xfId="0" applyNumberFormat="1" applyFont="1" applyFill="1"/>
    <xf numFmtId="177" fontId="14" fillId="2" borderId="0" xfId="0" applyNumberFormat="1" applyFont="1" applyFill="1" applyAlignment="1"/>
    <xf numFmtId="179" fontId="14" fillId="0" borderId="0" xfId="0" applyNumberFormat="1" applyFont="1" applyFill="1"/>
    <xf numFmtId="177" fontId="14" fillId="0" borderId="0" xfId="0" applyNumberFormat="1" applyFont="1" applyFill="1"/>
    <xf numFmtId="177" fontId="14" fillId="0" borderId="0" xfId="0" applyNumberFormat="1" applyFont="1" applyFill="1" applyAlignment="1">
      <alignment horizontal="center"/>
    </xf>
    <xf numFmtId="180" fontId="14" fillId="0" borderId="0" xfId="1" applyNumberFormat="1" applyFont="1" applyFill="1" applyAlignment="1"/>
    <xf numFmtId="177" fontId="14" fillId="0" borderId="0" xfId="0" applyNumberFormat="1" applyFont="1" applyFill="1" applyBorder="1"/>
    <xf numFmtId="177" fontId="18" fillId="0" borderId="0" xfId="0" applyNumberFormat="1" applyFont="1" applyFill="1"/>
    <xf numFmtId="177" fontId="14" fillId="0" borderId="0" xfId="0" applyNumberFormat="1" applyFont="1" applyFill="1" applyAlignment="1"/>
    <xf numFmtId="177" fontId="14" fillId="0" borderId="0" xfId="0" applyNumberFormat="1" applyFont="1" applyFill="1" applyAlignment="1">
      <alignment horizontal="left" indent="1"/>
    </xf>
    <xf numFmtId="177" fontId="14" fillId="0" borderId="0" xfId="0" applyNumberFormat="1" applyFont="1" applyFill="1" applyAlignment="1">
      <alignment horizontal="right"/>
    </xf>
    <xf numFmtId="177" fontId="14" fillId="0" borderId="0" xfId="0" applyNumberFormat="1" applyFont="1" applyFill="1" applyBorder="1" applyAlignment="1">
      <alignment horizontal="right"/>
    </xf>
    <xf numFmtId="179" fontId="14" fillId="0" borderId="0" xfId="0" applyNumberFormat="1" applyFont="1" applyFill="1" applyAlignment="1">
      <alignment horizontal="right"/>
    </xf>
    <xf numFmtId="181" fontId="14" fillId="0" borderId="0" xfId="0" applyNumberFormat="1" applyFont="1" applyFill="1"/>
    <xf numFmtId="0" fontId="12" fillId="0" borderId="0" xfId="0" applyFont="1" applyAlignment="1">
      <alignment horizontal="left"/>
    </xf>
    <xf numFmtId="0" fontId="12" fillId="0" borderId="0" xfId="0" applyFont="1"/>
    <xf numFmtId="182" fontId="1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horizontal="center"/>
    </xf>
    <xf numFmtId="177" fontId="12" fillId="0" borderId="0" xfId="0" applyNumberFormat="1" applyFont="1" applyAlignment="1">
      <alignment horizontal="right"/>
    </xf>
    <xf numFmtId="177" fontId="12" fillId="0" borderId="0" xfId="12" applyNumberFormat="1" applyFont="1" applyFill="1"/>
    <xf numFmtId="49" fontId="12" fillId="0" borderId="0" xfId="0" applyNumberFormat="1" applyFont="1" applyAlignment="1">
      <alignment horizontal="left" indent="1"/>
    </xf>
    <xf numFmtId="0" fontId="5" fillId="0" borderId="0" xfId="0" applyFont="1"/>
    <xf numFmtId="0" fontId="19" fillId="0" borderId="0" xfId="0" applyFont="1" applyAlignment="1">
      <alignment horizontal="center" vertical="center"/>
    </xf>
    <xf numFmtId="0" fontId="0" fillId="0" borderId="0" xfId="0" applyFont="1" applyFill="1"/>
    <xf numFmtId="0" fontId="20" fillId="0" borderId="0" xfId="0" applyFont="1" applyFill="1"/>
    <xf numFmtId="0" fontId="21" fillId="0" borderId="0" xfId="0" applyFont="1" applyFill="1"/>
    <xf numFmtId="0" fontId="22" fillId="0" borderId="0" xfId="0" applyFont="1" applyFill="1"/>
    <xf numFmtId="0" fontId="23" fillId="0" borderId="0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/>
    </xf>
    <xf numFmtId="49" fontId="24" fillId="0" borderId="4" xfId="0" applyNumberFormat="1" applyFont="1" applyBorder="1" applyAlignment="1">
      <alignment horizontal="center"/>
    </xf>
    <xf numFmtId="0" fontId="24" fillId="0" borderId="22" xfId="0" applyFont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left"/>
    </xf>
    <xf numFmtId="49" fontId="24" fillId="0" borderId="4" xfId="0" applyNumberFormat="1" applyFont="1" applyFill="1" applyBorder="1" applyAlignment="1">
      <alignment horizontal="left"/>
    </xf>
    <xf numFmtId="49" fontId="24" fillId="0" borderId="8" xfId="0" applyNumberFormat="1" applyFont="1" applyBorder="1" applyAlignment="1">
      <alignment horizontal="center"/>
    </xf>
    <xf numFmtId="49" fontId="24" fillId="0" borderId="18" xfId="0" applyNumberFormat="1" applyFont="1" applyBorder="1" applyAlignment="1">
      <alignment horizontal="center"/>
    </xf>
    <xf numFmtId="49" fontId="24" fillId="0" borderId="8" xfId="0" applyNumberFormat="1" applyFont="1" applyFill="1" applyBorder="1" applyAlignment="1">
      <alignment horizontal="left"/>
    </xf>
    <xf numFmtId="49" fontId="24" fillId="0" borderId="18" xfId="0" applyNumberFormat="1" applyFont="1" applyFill="1" applyBorder="1" applyAlignment="1">
      <alignment horizontal="left"/>
    </xf>
    <xf numFmtId="49" fontId="24" fillId="0" borderId="13" xfId="0" applyNumberFormat="1" applyFont="1" applyBorder="1" applyAlignment="1">
      <alignment horizontal="center"/>
    </xf>
    <xf numFmtId="49" fontId="24" fillId="0" borderId="1" xfId="0" applyNumberFormat="1" applyFont="1" applyBorder="1" applyAlignment="1">
      <alignment horizontal="center"/>
    </xf>
    <xf numFmtId="49" fontId="24" fillId="0" borderId="2" xfId="0" applyNumberFormat="1" applyFont="1" applyBorder="1" applyAlignment="1">
      <alignment horizontal="left" vertical="center" wrapText="1"/>
    </xf>
    <xf numFmtId="49" fontId="24" fillId="0" borderId="4" xfId="0" applyNumberFormat="1" applyFont="1" applyBorder="1" applyAlignment="1">
      <alignment horizontal="left" vertical="center" wrapText="1"/>
    </xf>
    <xf numFmtId="49" fontId="24" fillId="0" borderId="13" xfId="0" applyNumberFormat="1" applyFont="1" applyFill="1" applyBorder="1" applyAlignment="1">
      <alignment horizontal="left"/>
    </xf>
    <xf numFmtId="49" fontId="24" fillId="0" borderId="1" xfId="0" applyNumberFormat="1" applyFont="1" applyFill="1" applyBorder="1" applyAlignment="1">
      <alignment horizontal="left"/>
    </xf>
    <xf numFmtId="49" fontId="24" fillId="0" borderId="8" xfId="0" applyNumberFormat="1" applyFont="1" applyBorder="1" applyAlignment="1">
      <alignment horizontal="left" vertical="center" wrapText="1"/>
    </xf>
    <xf numFmtId="49" fontId="24" fillId="0" borderId="18" xfId="0" applyNumberFormat="1" applyFont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49" fontId="24" fillId="0" borderId="4" xfId="0" applyNumberFormat="1" applyFont="1" applyFill="1" applyBorder="1" applyAlignment="1">
      <alignment horizontal="left" vertical="top" wrapText="1"/>
    </xf>
    <xf numFmtId="49" fontId="24" fillId="0" borderId="13" xfId="0" applyNumberFormat="1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 wrapText="1"/>
    </xf>
    <xf numFmtId="49" fontId="24" fillId="0" borderId="22" xfId="0" applyNumberFormat="1" applyFont="1" applyBorder="1" applyAlignment="1">
      <alignment horizontal="center" vertical="center"/>
    </xf>
    <xf numFmtId="49" fontId="24" fillId="0" borderId="8" xfId="0" applyNumberFormat="1" applyFont="1" applyBorder="1" applyAlignment="1">
      <alignment horizontal="left" vertical="center"/>
    </xf>
    <xf numFmtId="49" fontId="24" fillId="0" borderId="18" xfId="0" applyNumberFormat="1" applyFont="1" applyBorder="1" applyAlignment="1">
      <alignment horizontal="center" vertical="center"/>
    </xf>
    <xf numFmtId="182" fontId="24" fillId="0" borderId="22" xfId="0" applyNumberFormat="1" applyFont="1" applyBorder="1" applyAlignment="1">
      <alignment horizontal="center" vertical="center"/>
    </xf>
    <xf numFmtId="3" fontId="24" fillId="0" borderId="2" xfId="0" applyNumberFormat="1" applyFont="1" applyFill="1" applyBorder="1" applyAlignment="1">
      <alignment horizontal="right"/>
    </xf>
    <xf numFmtId="3" fontId="24" fillId="0" borderId="4" xfId="0" applyNumberFormat="1" applyFont="1" applyFill="1" applyBorder="1" applyAlignment="1">
      <alignment horizontal="right"/>
    </xf>
    <xf numFmtId="183" fontId="24" fillId="0" borderId="2" xfId="0" applyNumberFormat="1" applyFont="1" applyFill="1" applyBorder="1" applyAlignment="1">
      <alignment horizontal="right"/>
    </xf>
    <xf numFmtId="183" fontId="24" fillId="0" borderId="4" xfId="0" applyNumberFormat="1" applyFont="1" applyFill="1" applyBorder="1" applyAlignment="1">
      <alignment horizontal="right"/>
    </xf>
    <xf numFmtId="3" fontId="24" fillId="0" borderId="8" xfId="0" applyNumberFormat="1" applyFont="1" applyFill="1" applyBorder="1" applyAlignment="1">
      <alignment horizontal="right"/>
    </xf>
    <xf numFmtId="3" fontId="24" fillId="0" borderId="18" xfId="0" applyNumberFormat="1" applyFont="1" applyFill="1" applyBorder="1" applyAlignment="1">
      <alignment horizontal="right"/>
    </xf>
    <xf numFmtId="183" fontId="24" fillId="0" borderId="8" xfId="0" applyNumberFormat="1" applyFont="1" applyFill="1" applyBorder="1" applyAlignment="1">
      <alignment horizontal="right"/>
    </xf>
    <xf numFmtId="183" fontId="24" fillId="0" borderId="18" xfId="0" applyNumberFormat="1" applyFont="1" applyFill="1" applyBorder="1" applyAlignment="1">
      <alignment horizontal="right"/>
    </xf>
    <xf numFmtId="3" fontId="24" fillId="0" borderId="68" xfId="0" applyNumberFormat="1" applyFont="1" applyFill="1" applyBorder="1" applyAlignment="1">
      <alignment horizontal="right"/>
    </xf>
    <xf numFmtId="3" fontId="24" fillId="0" borderId="69" xfId="0" applyNumberFormat="1" applyFont="1" applyFill="1" applyBorder="1" applyAlignment="1">
      <alignment horizontal="right"/>
    </xf>
    <xf numFmtId="49" fontId="24" fillId="0" borderId="70" xfId="0" applyNumberFormat="1" applyFont="1" applyFill="1" applyBorder="1" applyAlignment="1">
      <alignment horizontal="left"/>
    </xf>
    <xf numFmtId="49" fontId="24" fillId="0" borderId="71" xfId="0" applyNumberFormat="1" applyFont="1" applyFill="1" applyBorder="1" applyAlignment="1">
      <alignment horizontal="left"/>
    </xf>
    <xf numFmtId="49" fontId="24" fillId="0" borderId="13" xfId="0" applyNumberFormat="1" applyFont="1" applyBorder="1" applyAlignment="1">
      <alignment horizontal="left" vertical="center"/>
    </xf>
    <xf numFmtId="49" fontId="24" fillId="0" borderId="1" xfId="0" applyNumberFormat="1" applyFont="1" applyBorder="1" applyAlignment="1">
      <alignment horizontal="center" vertical="center"/>
    </xf>
    <xf numFmtId="177" fontId="24" fillId="0" borderId="22" xfId="0" applyNumberFormat="1" applyFont="1" applyBorder="1" applyAlignment="1">
      <alignment horizontal="center" vertical="center"/>
    </xf>
    <xf numFmtId="3" fontId="25" fillId="0" borderId="2" xfId="0" applyNumberFormat="1" applyFont="1" applyBorder="1" applyAlignment="1">
      <alignment horizontal="right"/>
    </xf>
    <xf numFmtId="3" fontId="25" fillId="0" borderId="4" xfId="0" applyNumberFormat="1" applyFont="1" applyBorder="1" applyAlignment="1">
      <alignment horizontal="right"/>
    </xf>
    <xf numFmtId="49" fontId="24" fillId="0" borderId="23" xfId="0" applyNumberFormat="1" applyFont="1" applyBorder="1" applyAlignment="1">
      <alignment horizontal="center" vertical="center"/>
    </xf>
    <xf numFmtId="3" fontId="25" fillId="0" borderId="8" xfId="0" applyNumberFormat="1" applyFont="1" applyBorder="1" applyAlignment="1">
      <alignment horizontal="right"/>
    </xf>
    <xf numFmtId="3" fontId="25" fillId="0" borderId="18" xfId="0" applyNumberFormat="1" applyFont="1" applyBorder="1" applyAlignment="1">
      <alignment horizontal="right"/>
    </xf>
    <xf numFmtId="49" fontId="24" fillId="0" borderId="25" xfId="0" applyNumberFormat="1" applyFont="1" applyBorder="1" applyAlignment="1">
      <alignment horizontal="center" vertical="center"/>
    </xf>
    <xf numFmtId="177" fontId="24" fillId="0" borderId="2" xfId="0" applyNumberFormat="1" applyFont="1" applyFill="1" applyBorder="1" applyAlignment="1">
      <alignment horizontal="right"/>
    </xf>
    <xf numFmtId="177" fontId="24" fillId="0" borderId="4" xfId="0" applyNumberFormat="1" applyFont="1" applyFill="1" applyBorder="1" applyAlignment="1">
      <alignment horizontal="right"/>
    </xf>
    <xf numFmtId="177" fontId="24" fillId="0" borderId="13" xfId="0" applyNumberFormat="1" applyFont="1" applyFill="1" applyBorder="1" applyAlignment="1">
      <alignment horizontal="right"/>
    </xf>
    <xf numFmtId="177" fontId="24" fillId="0" borderId="1" xfId="0" applyNumberFormat="1" applyFont="1" applyFill="1" applyBorder="1" applyAlignment="1">
      <alignment horizontal="right"/>
    </xf>
    <xf numFmtId="49" fontId="24" fillId="0" borderId="2" xfId="0" applyNumberFormat="1" applyFont="1" applyFill="1" applyBorder="1" applyAlignment="1"/>
    <xf numFmtId="49" fontId="24" fillId="0" borderId="4" xfId="0" applyNumberFormat="1" applyFont="1" applyFill="1" applyBorder="1" applyAlignment="1"/>
    <xf numFmtId="49" fontId="25" fillId="0" borderId="2" xfId="0" applyNumberFormat="1" applyFont="1" applyBorder="1"/>
    <xf numFmtId="49" fontId="25" fillId="0" borderId="4" xfId="0" applyNumberFormat="1" applyFont="1" applyBorder="1"/>
    <xf numFmtId="49" fontId="26" fillId="0" borderId="2" xfId="0" applyNumberFormat="1" applyFont="1" applyBorder="1"/>
    <xf numFmtId="49" fontId="24" fillId="0" borderId="4" xfId="0" applyNumberFormat="1" applyFont="1" applyBorder="1"/>
    <xf numFmtId="49" fontId="24" fillId="0" borderId="2" xfId="0" applyNumberFormat="1" applyFont="1" applyFill="1" applyBorder="1" applyAlignment="1">
      <alignment wrapText="1"/>
    </xf>
    <xf numFmtId="0" fontId="12" fillId="0" borderId="4" xfId="0" applyFont="1" applyBorder="1" applyAlignment="1">
      <alignment wrapText="1"/>
    </xf>
    <xf numFmtId="49" fontId="24" fillId="0" borderId="24" xfId="0" applyNumberFormat="1" applyFont="1" applyBorder="1" applyAlignment="1">
      <alignment horizontal="center" vertical="center"/>
    </xf>
    <xf numFmtId="49" fontId="24" fillId="0" borderId="13" xfId="0" applyNumberFormat="1" applyFont="1" applyFill="1" applyBorder="1" applyAlignment="1"/>
    <xf numFmtId="49" fontId="24" fillId="0" borderId="1" xfId="0" applyNumberFormat="1" applyFont="1" applyFill="1" applyBorder="1" applyAlignment="1"/>
    <xf numFmtId="49" fontId="25" fillId="0" borderId="13" xfId="0" applyNumberFormat="1" applyFont="1" applyBorder="1"/>
    <xf numFmtId="49" fontId="25" fillId="0" borderId="1" xfId="0" applyNumberFormat="1" applyFont="1" applyBorder="1"/>
    <xf numFmtId="49" fontId="26" fillId="0" borderId="13" xfId="0" applyNumberFormat="1" applyFont="1" applyBorder="1"/>
    <xf numFmtId="49" fontId="26" fillId="0" borderId="1" xfId="0" applyNumberFormat="1" applyFont="1" applyBorder="1"/>
    <xf numFmtId="0" fontId="12" fillId="0" borderId="13" xfId="0" applyFont="1" applyBorder="1" applyAlignment="1">
      <alignment wrapText="1"/>
    </xf>
    <xf numFmtId="0" fontId="12" fillId="0" borderId="1" xfId="0" applyFont="1" applyBorder="1" applyAlignment="1">
      <alignment wrapText="1"/>
    </xf>
  </cellXfs>
  <cellStyles count="13">
    <cellStyle name="パーセント_R4【設計書】同報系防災行政無線屋外拡声子局増設工事" xfId="1"/>
    <cellStyle name="下詰め" xfId="2"/>
    <cellStyle name="均等割り付け" xfId="3"/>
    <cellStyle name="桁区切り 2" xfId="4"/>
    <cellStyle name="桁区切り 5" xfId="5"/>
    <cellStyle name="桁区切り [0.000]" xfId="6"/>
    <cellStyle name="桁区切り [0.0]" xfId="7"/>
    <cellStyle name="桁区切り_03-3【単入】防犯カメラ設置工事設計書（小出湯之谷）" xfId="8"/>
    <cellStyle name="桁区切り_R4【設計書】同報系防災行政無線屋外拡声子局増設工事" xfId="9"/>
    <cellStyle name="標準" xfId="0" builtinId="0"/>
    <cellStyle name="標準 11" xfId="10"/>
    <cellStyle name="標準 4" xfId="11"/>
    <cellStyle name="桁区切り" xfId="12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A52"/>
  <sheetViews>
    <sheetView tabSelected="1" view="pageBreakPreview" zoomScale="85" zoomScaleSheetLayoutView="85" workbookViewId="0">
      <selection activeCell="AK53" sqref="AK53"/>
    </sheetView>
  </sheetViews>
  <sheetFormatPr defaultRowHeight="13.2"/>
  <cols>
    <col min="1" max="7" width="3.125" style="1" customWidth="1"/>
    <col min="8" max="72" width="5.625" style="1" customWidth="1"/>
    <col min="73" max="256" width="8.875" style="1" customWidth="1"/>
    <col min="257" max="263" width="3.125" style="1" customWidth="1"/>
    <col min="264" max="328" width="5.625" style="1" customWidth="1"/>
    <col min="329" max="512" width="8.875" style="1" customWidth="1"/>
    <col min="513" max="519" width="3.125" style="1" customWidth="1"/>
    <col min="520" max="584" width="5.625" style="1" customWidth="1"/>
    <col min="585" max="768" width="8.875" style="1" customWidth="1"/>
    <col min="769" max="775" width="3.125" style="1" customWidth="1"/>
    <col min="776" max="840" width="5.625" style="1" customWidth="1"/>
    <col min="841" max="1024" width="8.875" style="1" customWidth="1"/>
    <col min="1025" max="1031" width="3.125" style="1" customWidth="1"/>
    <col min="1032" max="1096" width="5.625" style="1" customWidth="1"/>
    <col min="1097" max="1280" width="8.875" style="1" customWidth="1"/>
    <col min="1281" max="1287" width="3.125" style="1" customWidth="1"/>
    <col min="1288" max="1352" width="5.625" style="1" customWidth="1"/>
    <col min="1353" max="1536" width="8.875" style="1" customWidth="1"/>
    <col min="1537" max="1543" width="3.125" style="1" customWidth="1"/>
    <col min="1544" max="1608" width="5.625" style="1" customWidth="1"/>
    <col min="1609" max="1792" width="8.875" style="1" customWidth="1"/>
    <col min="1793" max="1799" width="3.125" style="1" customWidth="1"/>
    <col min="1800" max="1864" width="5.625" style="1" customWidth="1"/>
    <col min="1865" max="2048" width="8.875" style="1" customWidth="1"/>
    <col min="2049" max="2055" width="3.125" style="1" customWidth="1"/>
    <col min="2056" max="2120" width="5.625" style="1" customWidth="1"/>
    <col min="2121" max="2304" width="8.875" style="1" customWidth="1"/>
    <col min="2305" max="2311" width="3.125" style="1" customWidth="1"/>
    <col min="2312" max="2376" width="5.625" style="1" customWidth="1"/>
    <col min="2377" max="2560" width="8.875" style="1" customWidth="1"/>
    <col min="2561" max="2567" width="3.125" style="1" customWidth="1"/>
    <col min="2568" max="2632" width="5.625" style="1" customWidth="1"/>
    <col min="2633" max="2816" width="8.875" style="1" customWidth="1"/>
    <col min="2817" max="2823" width="3.125" style="1" customWidth="1"/>
    <col min="2824" max="2888" width="5.625" style="1" customWidth="1"/>
    <col min="2889" max="3072" width="8.875" style="1" customWidth="1"/>
    <col min="3073" max="3079" width="3.125" style="1" customWidth="1"/>
    <col min="3080" max="3144" width="5.625" style="1" customWidth="1"/>
    <col min="3145" max="3328" width="8.875" style="1" customWidth="1"/>
    <col min="3329" max="3335" width="3.125" style="1" customWidth="1"/>
    <col min="3336" max="3400" width="5.625" style="1" customWidth="1"/>
    <col min="3401" max="3584" width="8.875" style="1" customWidth="1"/>
    <col min="3585" max="3591" width="3.125" style="1" customWidth="1"/>
    <col min="3592" max="3656" width="5.625" style="1" customWidth="1"/>
    <col min="3657" max="3840" width="8.875" style="1" customWidth="1"/>
    <col min="3841" max="3847" width="3.125" style="1" customWidth="1"/>
    <col min="3848" max="3912" width="5.625" style="1" customWidth="1"/>
    <col min="3913" max="4096" width="8.875" style="1" customWidth="1"/>
    <col min="4097" max="4103" width="3.125" style="1" customWidth="1"/>
    <col min="4104" max="4168" width="5.625" style="1" customWidth="1"/>
    <col min="4169" max="4352" width="8.875" style="1" customWidth="1"/>
    <col min="4353" max="4359" width="3.125" style="1" customWidth="1"/>
    <col min="4360" max="4424" width="5.625" style="1" customWidth="1"/>
    <col min="4425" max="4608" width="8.875" style="1" customWidth="1"/>
    <col min="4609" max="4615" width="3.125" style="1" customWidth="1"/>
    <col min="4616" max="4680" width="5.625" style="1" customWidth="1"/>
    <col min="4681" max="4864" width="8.875" style="1" customWidth="1"/>
    <col min="4865" max="4871" width="3.125" style="1" customWidth="1"/>
    <col min="4872" max="4936" width="5.625" style="1" customWidth="1"/>
    <col min="4937" max="5120" width="8.875" style="1" customWidth="1"/>
    <col min="5121" max="5127" width="3.125" style="1" customWidth="1"/>
    <col min="5128" max="5192" width="5.625" style="1" customWidth="1"/>
    <col min="5193" max="5376" width="8.875" style="1" customWidth="1"/>
    <col min="5377" max="5383" width="3.125" style="1" customWidth="1"/>
    <col min="5384" max="5448" width="5.625" style="1" customWidth="1"/>
    <col min="5449" max="5632" width="8.875" style="1" customWidth="1"/>
    <col min="5633" max="5639" width="3.125" style="1" customWidth="1"/>
    <col min="5640" max="5704" width="5.625" style="1" customWidth="1"/>
    <col min="5705" max="5888" width="8.875" style="1" customWidth="1"/>
    <col min="5889" max="5895" width="3.125" style="1" customWidth="1"/>
    <col min="5896" max="5960" width="5.625" style="1" customWidth="1"/>
    <col min="5961" max="6144" width="8.875" style="1" customWidth="1"/>
    <col min="6145" max="6151" width="3.125" style="1" customWidth="1"/>
    <col min="6152" max="6216" width="5.625" style="1" customWidth="1"/>
    <col min="6217" max="6400" width="8.875" style="1" customWidth="1"/>
    <col min="6401" max="6407" width="3.125" style="1" customWidth="1"/>
    <col min="6408" max="6472" width="5.625" style="1" customWidth="1"/>
    <col min="6473" max="6656" width="8.875" style="1" customWidth="1"/>
    <col min="6657" max="6663" width="3.125" style="1" customWidth="1"/>
    <col min="6664" max="6728" width="5.625" style="1" customWidth="1"/>
    <col min="6729" max="6912" width="8.875" style="1" customWidth="1"/>
    <col min="6913" max="6919" width="3.125" style="1" customWidth="1"/>
    <col min="6920" max="6984" width="5.625" style="1" customWidth="1"/>
    <col min="6985" max="7168" width="8.875" style="1" customWidth="1"/>
    <col min="7169" max="7175" width="3.125" style="1" customWidth="1"/>
    <col min="7176" max="7240" width="5.625" style="1" customWidth="1"/>
    <col min="7241" max="7424" width="8.875" style="1" customWidth="1"/>
    <col min="7425" max="7431" width="3.125" style="1" customWidth="1"/>
    <col min="7432" max="7496" width="5.625" style="1" customWidth="1"/>
    <col min="7497" max="7680" width="8.875" style="1" customWidth="1"/>
    <col min="7681" max="7687" width="3.125" style="1" customWidth="1"/>
    <col min="7688" max="7752" width="5.625" style="1" customWidth="1"/>
    <col min="7753" max="7936" width="8.875" style="1" customWidth="1"/>
    <col min="7937" max="7943" width="3.125" style="1" customWidth="1"/>
    <col min="7944" max="8008" width="5.625" style="1" customWidth="1"/>
    <col min="8009" max="8192" width="8.875" style="1" customWidth="1"/>
    <col min="8193" max="8199" width="3.125" style="1" customWidth="1"/>
    <col min="8200" max="8264" width="5.625" style="1" customWidth="1"/>
    <col min="8265" max="8448" width="8.875" style="1" customWidth="1"/>
    <col min="8449" max="8455" width="3.125" style="1" customWidth="1"/>
    <col min="8456" max="8520" width="5.625" style="1" customWidth="1"/>
    <col min="8521" max="8704" width="8.875" style="1" customWidth="1"/>
    <col min="8705" max="8711" width="3.125" style="1" customWidth="1"/>
    <col min="8712" max="8776" width="5.625" style="1" customWidth="1"/>
    <col min="8777" max="8960" width="8.875" style="1" customWidth="1"/>
    <col min="8961" max="8967" width="3.125" style="1" customWidth="1"/>
    <col min="8968" max="9032" width="5.625" style="1" customWidth="1"/>
    <col min="9033" max="9216" width="8.875" style="1" customWidth="1"/>
    <col min="9217" max="9223" width="3.125" style="1" customWidth="1"/>
    <col min="9224" max="9288" width="5.625" style="1" customWidth="1"/>
    <col min="9289" max="9472" width="8.875" style="1" customWidth="1"/>
    <col min="9473" max="9479" width="3.125" style="1" customWidth="1"/>
    <col min="9480" max="9544" width="5.625" style="1" customWidth="1"/>
    <col min="9545" max="9728" width="8.875" style="1" customWidth="1"/>
    <col min="9729" max="9735" width="3.125" style="1" customWidth="1"/>
    <col min="9736" max="9800" width="5.625" style="1" customWidth="1"/>
    <col min="9801" max="9984" width="8.875" style="1" customWidth="1"/>
    <col min="9985" max="9991" width="3.125" style="1" customWidth="1"/>
    <col min="9992" max="10056" width="5.625" style="1" customWidth="1"/>
    <col min="10057" max="10240" width="8.875" style="1" customWidth="1"/>
    <col min="10241" max="10247" width="3.125" style="1" customWidth="1"/>
    <col min="10248" max="10312" width="5.625" style="1" customWidth="1"/>
    <col min="10313" max="10496" width="8.875" style="1" customWidth="1"/>
    <col min="10497" max="10503" width="3.125" style="1" customWidth="1"/>
    <col min="10504" max="10568" width="5.625" style="1" customWidth="1"/>
    <col min="10569" max="10752" width="8.875" style="1" customWidth="1"/>
    <col min="10753" max="10759" width="3.125" style="1" customWidth="1"/>
    <col min="10760" max="10824" width="5.625" style="1" customWidth="1"/>
    <col min="10825" max="11008" width="8.875" style="1" customWidth="1"/>
    <col min="11009" max="11015" width="3.125" style="1" customWidth="1"/>
    <col min="11016" max="11080" width="5.625" style="1" customWidth="1"/>
    <col min="11081" max="11264" width="8.875" style="1" customWidth="1"/>
    <col min="11265" max="11271" width="3.125" style="1" customWidth="1"/>
    <col min="11272" max="11336" width="5.625" style="1" customWidth="1"/>
    <col min="11337" max="11520" width="8.875" style="1" customWidth="1"/>
    <col min="11521" max="11527" width="3.125" style="1" customWidth="1"/>
    <col min="11528" max="11592" width="5.625" style="1" customWidth="1"/>
    <col min="11593" max="11776" width="8.875" style="1" customWidth="1"/>
    <col min="11777" max="11783" width="3.125" style="1" customWidth="1"/>
    <col min="11784" max="11848" width="5.625" style="1" customWidth="1"/>
    <col min="11849" max="12032" width="8.875" style="1" customWidth="1"/>
    <col min="12033" max="12039" width="3.125" style="1" customWidth="1"/>
    <col min="12040" max="12104" width="5.625" style="1" customWidth="1"/>
    <col min="12105" max="12288" width="8.875" style="1" customWidth="1"/>
    <col min="12289" max="12295" width="3.125" style="1" customWidth="1"/>
    <col min="12296" max="12360" width="5.625" style="1" customWidth="1"/>
    <col min="12361" max="12544" width="8.875" style="1" customWidth="1"/>
    <col min="12545" max="12551" width="3.125" style="1" customWidth="1"/>
    <col min="12552" max="12616" width="5.625" style="1" customWidth="1"/>
    <col min="12617" max="12800" width="8.875" style="1" customWidth="1"/>
    <col min="12801" max="12807" width="3.125" style="1" customWidth="1"/>
    <col min="12808" max="12872" width="5.625" style="1" customWidth="1"/>
    <col min="12873" max="13056" width="8.875" style="1" customWidth="1"/>
    <col min="13057" max="13063" width="3.125" style="1" customWidth="1"/>
    <col min="13064" max="13128" width="5.625" style="1" customWidth="1"/>
    <col min="13129" max="13312" width="8.875" style="1" customWidth="1"/>
    <col min="13313" max="13319" width="3.125" style="1" customWidth="1"/>
    <col min="13320" max="13384" width="5.625" style="1" customWidth="1"/>
    <col min="13385" max="13568" width="8.875" style="1" customWidth="1"/>
    <col min="13569" max="13575" width="3.125" style="1" customWidth="1"/>
    <col min="13576" max="13640" width="5.625" style="1" customWidth="1"/>
    <col min="13641" max="13824" width="8.875" style="1" customWidth="1"/>
    <col min="13825" max="13831" width="3.125" style="1" customWidth="1"/>
    <col min="13832" max="13896" width="5.625" style="1" customWidth="1"/>
    <col min="13897" max="14080" width="8.875" style="1" customWidth="1"/>
    <col min="14081" max="14087" width="3.125" style="1" customWidth="1"/>
    <col min="14088" max="14152" width="5.625" style="1" customWidth="1"/>
    <col min="14153" max="14336" width="8.875" style="1" customWidth="1"/>
    <col min="14337" max="14343" width="3.125" style="1" customWidth="1"/>
    <col min="14344" max="14408" width="5.625" style="1" customWidth="1"/>
    <col min="14409" max="14592" width="8.875" style="1" customWidth="1"/>
    <col min="14593" max="14599" width="3.125" style="1" customWidth="1"/>
    <col min="14600" max="14664" width="5.625" style="1" customWidth="1"/>
    <col min="14665" max="14848" width="8.875" style="1" customWidth="1"/>
    <col min="14849" max="14855" width="3.125" style="1" customWidth="1"/>
    <col min="14856" max="14920" width="5.625" style="1" customWidth="1"/>
    <col min="14921" max="15104" width="8.875" style="1" customWidth="1"/>
    <col min="15105" max="15111" width="3.125" style="1" customWidth="1"/>
    <col min="15112" max="15176" width="5.625" style="1" customWidth="1"/>
    <col min="15177" max="15360" width="8.875" style="1" customWidth="1"/>
    <col min="15361" max="15367" width="3.125" style="1" customWidth="1"/>
    <col min="15368" max="15432" width="5.625" style="1" customWidth="1"/>
    <col min="15433" max="15616" width="8.875" style="1" customWidth="1"/>
    <col min="15617" max="15623" width="3.125" style="1" customWidth="1"/>
    <col min="15624" max="15688" width="5.625" style="1" customWidth="1"/>
    <col min="15689" max="15872" width="8.875" style="1" customWidth="1"/>
    <col min="15873" max="15879" width="3.125" style="1" customWidth="1"/>
    <col min="15880" max="15944" width="5.625" style="1" customWidth="1"/>
    <col min="15945" max="16128" width="8.875" style="1" customWidth="1"/>
    <col min="16129" max="16135" width="3.125" style="1" customWidth="1"/>
    <col min="16136" max="16200" width="5.625" style="1" customWidth="1"/>
    <col min="16201" max="16384" width="8.875" style="1" customWidth="1"/>
  </cols>
  <sheetData>
    <row r="1" spans="1:27" ht="9.9499999999999993" customHeight="1">
      <c r="A1" s="2" t="s">
        <v>37</v>
      </c>
      <c r="B1" s="12"/>
      <c r="C1" s="12"/>
      <c r="D1" s="12"/>
      <c r="E1" s="12">
        <v>6</v>
      </c>
      <c r="F1" s="31"/>
      <c r="G1" s="12" t="s">
        <v>112</v>
      </c>
      <c r="H1" s="12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2" t="s">
        <v>119</v>
      </c>
      <c r="W1" s="12"/>
      <c r="X1" s="42"/>
      <c r="Y1" s="56"/>
      <c r="Z1" s="60"/>
      <c r="AA1" s="63"/>
    </row>
    <row r="2" spans="1:27" ht="9.9499999999999993" customHeight="1">
      <c r="A2" s="3"/>
      <c r="B2" s="13"/>
      <c r="C2" s="13"/>
      <c r="D2" s="13"/>
      <c r="E2" s="13"/>
      <c r="F2" s="32"/>
      <c r="G2" s="13"/>
      <c r="H2" s="13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3"/>
      <c r="W2" s="13"/>
      <c r="X2" s="28"/>
      <c r="Y2" s="57"/>
      <c r="Z2" s="61"/>
      <c r="AA2" s="64"/>
    </row>
    <row r="3" spans="1:27" ht="9.9499999999999993" customHeight="1">
      <c r="A3" s="3"/>
      <c r="B3" s="13"/>
      <c r="C3" s="13"/>
      <c r="D3" s="13"/>
      <c r="E3" s="13"/>
      <c r="F3" s="32"/>
      <c r="G3" s="13"/>
      <c r="H3" s="13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3"/>
      <c r="W3" s="13"/>
      <c r="X3" s="28"/>
      <c r="Y3" s="58"/>
      <c r="Z3" s="61"/>
      <c r="AA3" s="64"/>
    </row>
    <row r="4" spans="1:27" ht="9.9499999999999993" customHeight="1">
      <c r="A4" s="4" t="s">
        <v>23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53" t="s">
        <v>117</v>
      </c>
      <c r="T4" s="53"/>
      <c r="U4" s="55"/>
      <c r="V4" s="7"/>
      <c r="W4" s="17"/>
      <c r="X4" s="43"/>
      <c r="Y4" s="59"/>
      <c r="Z4" s="62"/>
      <c r="AA4" s="65"/>
    </row>
    <row r="5" spans="1:27" ht="9.9499999999999993" customHeight="1">
      <c r="A5" s="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53"/>
      <c r="T5" s="53"/>
      <c r="U5" s="55"/>
      <c r="V5" s="2" t="s">
        <v>26</v>
      </c>
      <c r="W5" s="12"/>
      <c r="X5" s="42"/>
      <c r="Y5" s="56"/>
      <c r="Z5" s="60"/>
      <c r="AA5" s="63"/>
    </row>
    <row r="6" spans="1:27" ht="9.9499999999999993" customHeight="1">
      <c r="A6" s="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53"/>
      <c r="T6" s="53"/>
      <c r="U6" s="55"/>
      <c r="V6" s="3"/>
      <c r="W6" s="13"/>
      <c r="X6" s="28"/>
      <c r="Y6" s="57"/>
      <c r="Z6" s="61"/>
      <c r="AA6" s="64"/>
    </row>
    <row r="7" spans="1:27" ht="9.9499999999999993" customHeight="1">
      <c r="A7" s="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3"/>
      <c r="W7" s="13"/>
      <c r="X7" s="28"/>
      <c r="Y7" s="58"/>
      <c r="Z7" s="61"/>
      <c r="AA7" s="64"/>
    </row>
    <row r="8" spans="1:27" ht="9.9499999999999993" customHeight="1">
      <c r="A8" s="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7"/>
      <c r="W8" s="17"/>
      <c r="X8" s="43"/>
      <c r="Y8" s="59"/>
      <c r="Z8" s="62"/>
      <c r="AA8" s="65"/>
    </row>
    <row r="9" spans="1:27" ht="9.9499999999999993" customHeight="1">
      <c r="A9" s="2" t="s">
        <v>105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42"/>
      <c r="O9" s="2" t="s">
        <v>31</v>
      </c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66"/>
    </row>
    <row r="10" spans="1:27" ht="9.9499999999999993" customHeight="1">
      <c r="A10" s="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28"/>
      <c r="O10" s="3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67"/>
    </row>
    <row r="11" spans="1:27" ht="9.9499999999999993" customHeight="1">
      <c r="A11" s="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28"/>
      <c r="O11" s="44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67"/>
    </row>
    <row r="12" spans="1:27" ht="9.9499999999999993" customHeight="1">
      <c r="A12" s="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43"/>
      <c r="O12" s="45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68"/>
    </row>
    <row r="13" spans="1:27" ht="9.9499999999999993" customHeight="1">
      <c r="A13" s="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26"/>
    </row>
    <row r="14" spans="1:27" ht="9.9499999999999993" customHeight="1">
      <c r="A14" s="5"/>
      <c r="B14" s="15"/>
      <c r="C14" s="15"/>
      <c r="D14" s="24" t="s">
        <v>143</v>
      </c>
      <c r="E14" s="24"/>
      <c r="F14" s="24"/>
      <c r="G14" s="24"/>
      <c r="H14" s="24"/>
      <c r="I14" s="24"/>
      <c r="J14" s="24"/>
      <c r="K14" s="24"/>
      <c r="L14" s="24"/>
      <c r="M14" s="13"/>
      <c r="N14" s="15"/>
      <c r="O14" s="5"/>
      <c r="P14" s="13" t="s">
        <v>297</v>
      </c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27"/>
    </row>
    <row r="15" spans="1:27" ht="9.9499999999999993" customHeight="1">
      <c r="A15" s="5"/>
      <c r="B15" s="15"/>
      <c r="C15" s="15"/>
      <c r="D15" s="24"/>
      <c r="E15" s="24"/>
      <c r="F15" s="24"/>
      <c r="G15" s="24"/>
      <c r="H15" s="24"/>
      <c r="I15" s="24"/>
      <c r="J15" s="24"/>
      <c r="K15" s="24"/>
      <c r="L15" s="24"/>
      <c r="M15" s="13"/>
      <c r="N15" s="15"/>
      <c r="O15" s="5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27"/>
    </row>
    <row r="16" spans="1:27" ht="9.9499999999999993" customHeight="1">
      <c r="A16" s="5"/>
      <c r="B16" s="15"/>
      <c r="C16" s="15"/>
      <c r="D16" s="24"/>
      <c r="E16" s="24"/>
      <c r="F16" s="24"/>
      <c r="G16" s="24"/>
      <c r="H16" s="24"/>
      <c r="I16" s="24"/>
      <c r="J16" s="24"/>
      <c r="K16" s="24"/>
      <c r="L16" s="24"/>
      <c r="M16" s="13"/>
      <c r="N16" s="15"/>
      <c r="O16" s="5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27"/>
    </row>
    <row r="17" spans="1:27" ht="9.9499999999999993" customHeight="1">
      <c r="A17" s="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29"/>
    </row>
    <row r="18" spans="1:27" ht="9.9499999999999993" customHeight="1">
      <c r="A18" s="9"/>
      <c r="B18" s="19"/>
      <c r="C18" s="19"/>
      <c r="D18" s="25"/>
      <c r="E18" s="25"/>
      <c r="F18" s="25"/>
      <c r="G18" s="34"/>
      <c r="H18" s="8"/>
      <c r="I18" s="18"/>
      <c r="J18" s="18"/>
      <c r="K18" s="18"/>
      <c r="L18" s="18"/>
      <c r="M18" s="18"/>
      <c r="N18" s="18"/>
      <c r="O18" s="18"/>
      <c r="P18" s="18"/>
      <c r="Q18" s="26"/>
      <c r="R18" s="18"/>
      <c r="S18" s="18"/>
      <c r="T18" s="18"/>
      <c r="U18" s="18"/>
      <c r="V18" s="18"/>
      <c r="W18" s="18"/>
      <c r="X18" s="18"/>
      <c r="Y18" s="18"/>
      <c r="Z18" s="18"/>
      <c r="AA18" s="26"/>
    </row>
    <row r="19" spans="1:27" ht="9.9499999999999993" customHeight="1">
      <c r="A19" s="10"/>
      <c r="B19" s="20"/>
      <c r="C19" s="20"/>
      <c r="D19" s="20"/>
      <c r="E19" s="20"/>
      <c r="F19" s="20"/>
      <c r="G19" s="35"/>
      <c r="H19" s="5"/>
      <c r="I19" s="13" t="s">
        <v>113</v>
      </c>
      <c r="J19" s="13"/>
      <c r="K19" s="13"/>
      <c r="L19" s="13"/>
      <c r="M19" s="13"/>
      <c r="N19" s="13"/>
      <c r="O19" s="13"/>
      <c r="P19" s="13"/>
      <c r="Q19" s="27"/>
      <c r="R19" s="15"/>
      <c r="S19" s="13" t="s">
        <v>108</v>
      </c>
      <c r="T19" s="13"/>
      <c r="U19" s="13"/>
      <c r="V19" s="13"/>
      <c r="W19" s="13"/>
      <c r="X19" s="13"/>
      <c r="Y19" s="13"/>
      <c r="Z19" s="13"/>
      <c r="AA19" s="27"/>
    </row>
    <row r="20" spans="1:27" ht="9.9499999999999993" customHeight="1">
      <c r="A20" s="10"/>
      <c r="B20" s="20"/>
      <c r="C20" s="20"/>
      <c r="D20" s="20"/>
      <c r="E20" s="20"/>
      <c r="F20" s="20"/>
      <c r="G20" s="35"/>
      <c r="H20" s="5"/>
      <c r="I20" s="13"/>
      <c r="J20" s="13"/>
      <c r="K20" s="13"/>
      <c r="L20" s="13"/>
      <c r="M20" s="13"/>
      <c r="N20" s="13"/>
      <c r="O20" s="13"/>
      <c r="P20" s="13"/>
      <c r="Q20" s="27"/>
      <c r="R20" s="15"/>
      <c r="S20" s="13"/>
      <c r="T20" s="13"/>
      <c r="U20" s="13"/>
      <c r="V20" s="13"/>
      <c r="W20" s="13"/>
      <c r="X20" s="13"/>
      <c r="Y20" s="13"/>
      <c r="Z20" s="13"/>
      <c r="AA20" s="27"/>
    </row>
    <row r="21" spans="1:27" ht="9.9499999999999993" customHeight="1">
      <c r="A21" s="11"/>
      <c r="B21" s="21"/>
      <c r="C21" s="21"/>
      <c r="D21" s="21"/>
      <c r="E21" s="21"/>
      <c r="F21" s="21"/>
      <c r="G21" s="36"/>
      <c r="H21" s="6"/>
      <c r="I21" s="16"/>
      <c r="J21" s="16"/>
      <c r="K21" s="16"/>
      <c r="L21" s="16"/>
      <c r="M21" s="16"/>
      <c r="N21" s="16"/>
      <c r="O21" s="16"/>
      <c r="P21" s="16"/>
      <c r="Q21" s="29"/>
      <c r="R21" s="16"/>
      <c r="S21" s="16"/>
      <c r="T21" s="16"/>
      <c r="U21" s="16"/>
      <c r="V21" s="16"/>
      <c r="W21" s="16"/>
      <c r="X21" s="16"/>
      <c r="Y21" s="16"/>
      <c r="Z21" s="16"/>
      <c r="AA21" s="29"/>
    </row>
    <row r="22" spans="1:27" ht="9.9499999999999993" customHeight="1">
      <c r="A22" s="8"/>
      <c r="B22" s="18"/>
      <c r="C22" s="18"/>
      <c r="D22" s="18"/>
      <c r="E22" s="18"/>
      <c r="F22" s="18"/>
      <c r="G22" s="26"/>
      <c r="H22" s="8"/>
      <c r="I22" s="18"/>
      <c r="J22" s="18"/>
      <c r="K22" s="18"/>
      <c r="L22" s="18"/>
      <c r="M22" s="18"/>
      <c r="N22" s="18"/>
      <c r="O22" s="18"/>
      <c r="P22" s="18"/>
      <c r="Q22" s="26"/>
      <c r="R22" s="8"/>
      <c r="S22" s="18"/>
      <c r="T22" s="18"/>
      <c r="U22" s="18"/>
      <c r="V22" s="18"/>
      <c r="W22" s="18"/>
      <c r="X22" s="18"/>
      <c r="Y22" s="18"/>
      <c r="Z22" s="18"/>
      <c r="AA22" s="26"/>
    </row>
    <row r="23" spans="1:27" ht="9.9499999999999993" customHeight="1">
      <c r="A23" s="5"/>
      <c r="B23" s="22" t="s">
        <v>110</v>
      </c>
      <c r="C23" s="22"/>
      <c r="D23" s="22"/>
      <c r="E23" s="22"/>
      <c r="F23" s="23"/>
      <c r="G23" s="27"/>
      <c r="H23" s="5"/>
      <c r="I23" s="15"/>
      <c r="J23" s="38"/>
      <c r="K23" s="38"/>
      <c r="L23" s="38"/>
      <c r="M23" s="38"/>
      <c r="N23" s="38"/>
      <c r="O23" s="38"/>
      <c r="P23" s="13" t="s">
        <v>72</v>
      </c>
      <c r="Q23" s="27"/>
      <c r="R23" s="5"/>
      <c r="S23" s="15"/>
      <c r="T23" s="38"/>
      <c r="U23" s="38"/>
      <c r="V23" s="38"/>
      <c r="W23" s="38"/>
      <c r="X23" s="38"/>
      <c r="Y23" s="38"/>
      <c r="Z23" s="13" t="s">
        <v>72</v>
      </c>
      <c r="AA23" s="27"/>
    </row>
    <row r="24" spans="1:27" ht="9.9499999999999993" customHeight="1">
      <c r="A24" s="5"/>
      <c r="B24" s="22"/>
      <c r="C24" s="22"/>
      <c r="D24" s="22"/>
      <c r="E24" s="22"/>
      <c r="F24" s="23"/>
      <c r="G24" s="27"/>
      <c r="H24" s="5"/>
      <c r="I24" s="15"/>
      <c r="J24" s="38"/>
      <c r="K24" s="38"/>
      <c r="L24" s="38"/>
      <c r="M24" s="38"/>
      <c r="N24" s="38"/>
      <c r="O24" s="38"/>
      <c r="P24" s="13"/>
      <c r="Q24" s="27"/>
      <c r="R24" s="5"/>
      <c r="S24" s="15"/>
      <c r="T24" s="38"/>
      <c r="U24" s="38"/>
      <c r="V24" s="38"/>
      <c r="W24" s="38"/>
      <c r="X24" s="38"/>
      <c r="Y24" s="38"/>
      <c r="Z24" s="13"/>
      <c r="AA24" s="27"/>
    </row>
    <row r="25" spans="1:27" ht="9.9499999999999993" customHeight="1">
      <c r="A25" s="5"/>
      <c r="B25" s="23"/>
      <c r="C25" s="23"/>
      <c r="D25" s="23"/>
      <c r="E25" s="23"/>
      <c r="F25" s="23"/>
      <c r="G25" s="27"/>
      <c r="H25" s="5"/>
      <c r="I25" s="15"/>
      <c r="J25" s="39"/>
      <c r="K25" s="39"/>
      <c r="L25" s="39"/>
      <c r="M25" s="39"/>
      <c r="N25" s="39"/>
      <c r="O25" s="39"/>
      <c r="P25" s="32"/>
      <c r="Q25" s="27"/>
      <c r="R25" s="5"/>
      <c r="S25" s="15"/>
      <c r="T25" s="39"/>
      <c r="U25" s="39"/>
      <c r="V25" s="39"/>
      <c r="W25" s="39"/>
      <c r="X25" s="39"/>
      <c r="Y25" s="39"/>
      <c r="Z25" s="32"/>
      <c r="AA25" s="27"/>
    </row>
    <row r="26" spans="1:27" ht="9.9499999999999993" customHeight="1">
      <c r="A26" s="6"/>
      <c r="B26" s="16"/>
      <c r="C26" s="16"/>
      <c r="D26" s="16"/>
      <c r="E26" s="16"/>
      <c r="F26" s="16"/>
      <c r="G26" s="29"/>
      <c r="H26" s="6"/>
      <c r="I26" s="16"/>
      <c r="J26" s="16"/>
      <c r="K26" s="16"/>
      <c r="L26" s="16"/>
      <c r="M26" s="16"/>
      <c r="N26" s="16"/>
      <c r="O26" s="16"/>
      <c r="P26" s="16"/>
      <c r="Q26" s="29"/>
      <c r="R26" s="6"/>
      <c r="S26" s="16"/>
      <c r="T26" s="16"/>
      <c r="U26" s="16"/>
      <c r="V26" s="16"/>
      <c r="W26" s="16"/>
      <c r="X26" s="16"/>
      <c r="Y26" s="16"/>
      <c r="Z26" s="16"/>
      <c r="AA26" s="29"/>
    </row>
    <row r="27" spans="1:27" ht="9.9499999999999993" customHeight="1">
      <c r="A27" s="8"/>
      <c r="B27" s="18"/>
      <c r="C27" s="18"/>
      <c r="D27" s="18"/>
      <c r="E27" s="18"/>
      <c r="F27" s="18"/>
      <c r="G27" s="26"/>
      <c r="H27" s="8"/>
      <c r="I27" s="18"/>
      <c r="J27" s="18"/>
      <c r="K27" s="18"/>
      <c r="L27" s="18"/>
      <c r="M27" s="18"/>
      <c r="N27" s="18"/>
      <c r="O27" s="18"/>
      <c r="P27" s="18"/>
      <c r="Q27" s="26"/>
      <c r="R27" s="8"/>
      <c r="S27" s="18"/>
      <c r="T27" s="18"/>
      <c r="U27" s="18"/>
      <c r="V27" s="18"/>
      <c r="W27" s="18"/>
      <c r="X27" s="18"/>
      <c r="Y27" s="18"/>
      <c r="Z27" s="18"/>
      <c r="AA27" s="26"/>
    </row>
    <row r="28" spans="1:27" ht="9.9499999999999993" customHeight="1">
      <c r="A28" s="5"/>
      <c r="B28" s="22" t="s">
        <v>78</v>
      </c>
      <c r="C28" s="22"/>
      <c r="D28" s="22"/>
      <c r="E28" s="22"/>
      <c r="F28" s="23"/>
      <c r="G28" s="27"/>
      <c r="H28" s="5"/>
      <c r="I28" s="15"/>
      <c r="J28" s="38"/>
      <c r="K28" s="38"/>
      <c r="L28" s="38"/>
      <c r="M28" s="38"/>
      <c r="N28" s="38"/>
      <c r="O28" s="38"/>
      <c r="P28" s="13" t="s">
        <v>72</v>
      </c>
      <c r="Q28" s="27"/>
      <c r="R28" s="5"/>
      <c r="S28" s="15"/>
      <c r="T28" s="38"/>
      <c r="U28" s="38"/>
      <c r="V28" s="38"/>
      <c r="W28" s="38"/>
      <c r="X28" s="38"/>
      <c r="Y28" s="38"/>
      <c r="Z28" s="13" t="s">
        <v>72</v>
      </c>
      <c r="AA28" s="27"/>
    </row>
    <row r="29" spans="1:27" ht="9.9499999999999993" customHeight="1">
      <c r="A29" s="5"/>
      <c r="B29" s="22"/>
      <c r="C29" s="22"/>
      <c r="D29" s="22"/>
      <c r="E29" s="22"/>
      <c r="F29" s="23"/>
      <c r="G29" s="27"/>
      <c r="H29" s="5"/>
      <c r="I29" s="15"/>
      <c r="J29" s="38"/>
      <c r="K29" s="38"/>
      <c r="L29" s="38"/>
      <c r="M29" s="38"/>
      <c r="N29" s="38"/>
      <c r="O29" s="38"/>
      <c r="P29" s="13"/>
      <c r="Q29" s="27"/>
      <c r="R29" s="5"/>
      <c r="S29" s="15"/>
      <c r="T29" s="38"/>
      <c r="U29" s="38"/>
      <c r="V29" s="38"/>
      <c r="W29" s="38"/>
      <c r="X29" s="38"/>
      <c r="Y29" s="38"/>
      <c r="Z29" s="13"/>
      <c r="AA29" s="27"/>
    </row>
    <row r="30" spans="1:27" ht="9.9499999999999993" customHeight="1">
      <c r="A30" s="5"/>
      <c r="B30" s="15"/>
      <c r="C30" s="15"/>
      <c r="D30" s="15"/>
      <c r="E30" s="15"/>
      <c r="F30" s="15"/>
      <c r="G30" s="27"/>
      <c r="H30" s="5"/>
      <c r="I30" s="15"/>
      <c r="J30" s="15"/>
      <c r="K30" s="15"/>
      <c r="L30" s="15"/>
      <c r="M30" s="15"/>
      <c r="N30" s="15"/>
      <c r="O30" s="15"/>
      <c r="P30" s="15"/>
      <c r="Q30" s="27"/>
      <c r="R30" s="5"/>
      <c r="S30" s="15"/>
      <c r="T30" s="15"/>
      <c r="U30" s="15"/>
      <c r="V30" s="15"/>
      <c r="W30" s="15"/>
      <c r="X30" s="15"/>
      <c r="Y30" s="15"/>
      <c r="Z30" s="15"/>
      <c r="AA30" s="27"/>
    </row>
    <row r="31" spans="1:27" ht="9.9499999999999993" customHeight="1">
      <c r="A31" s="3"/>
      <c r="B31" s="13" t="s">
        <v>36</v>
      </c>
      <c r="C31" s="13"/>
      <c r="D31" s="13"/>
      <c r="E31" s="13"/>
      <c r="F31" s="32"/>
      <c r="G31" s="28"/>
      <c r="H31" s="5"/>
      <c r="I31" s="13" t="s">
        <v>3</v>
      </c>
      <c r="J31" s="40"/>
      <c r="K31" s="41"/>
      <c r="L31" s="41"/>
      <c r="M31" s="41"/>
      <c r="N31" s="41"/>
      <c r="O31" s="41"/>
      <c r="P31" s="13" t="s">
        <v>72</v>
      </c>
      <c r="Q31" s="50" t="s">
        <v>96</v>
      </c>
      <c r="R31" s="5"/>
      <c r="S31" s="13" t="s">
        <v>3</v>
      </c>
      <c r="T31" s="40"/>
      <c r="U31" s="41"/>
      <c r="V31" s="41"/>
      <c r="W31" s="41"/>
      <c r="X31" s="41"/>
      <c r="Y31" s="41"/>
      <c r="Z31" s="13" t="s">
        <v>72</v>
      </c>
      <c r="AA31" s="50" t="s">
        <v>96</v>
      </c>
    </row>
    <row r="32" spans="1:27" ht="9.9499999999999993" customHeight="1">
      <c r="A32" s="3"/>
      <c r="B32" s="13"/>
      <c r="C32" s="13"/>
      <c r="D32" s="13"/>
      <c r="E32" s="13"/>
      <c r="F32" s="32"/>
      <c r="G32" s="28"/>
      <c r="H32" s="5"/>
      <c r="I32" s="13"/>
      <c r="J32" s="40"/>
      <c r="K32" s="41"/>
      <c r="L32" s="41"/>
      <c r="M32" s="41"/>
      <c r="N32" s="41"/>
      <c r="O32" s="41"/>
      <c r="P32" s="13"/>
      <c r="Q32" s="50"/>
      <c r="R32" s="5"/>
      <c r="S32" s="13"/>
      <c r="T32" s="40"/>
      <c r="U32" s="41"/>
      <c r="V32" s="41"/>
      <c r="W32" s="41"/>
      <c r="X32" s="41"/>
      <c r="Y32" s="41"/>
      <c r="Z32" s="13"/>
      <c r="AA32" s="50"/>
    </row>
    <row r="33" spans="1:27" ht="9.9499999999999993" customHeight="1">
      <c r="A33" s="6"/>
      <c r="B33" s="16"/>
      <c r="C33" s="16"/>
      <c r="D33" s="16"/>
      <c r="E33" s="16"/>
      <c r="F33" s="16"/>
      <c r="G33" s="29"/>
      <c r="H33" s="6"/>
      <c r="I33" s="16"/>
      <c r="J33" s="16"/>
      <c r="K33" s="16"/>
      <c r="L33" s="16"/>
      <c r="M33" s="16"/>
      <c r="N33" s="16"/>
      <c r="O33" s="16"/>
      <c r="P33" s="16"/>
      <c r="Q33" s="29"/>
      <c r="R33" s="6"/>
      <c r="S33" s="16"/>
      <c r="T33" s="16"/>
      <c r="U33" s="16"/>
      <c r="V33" s="16"/>
      <c r="W33" s="16"/>
      <c r="X33" s="16"/>
      <c r="Y33" s="16"/>
      <c r="Z33" s="16"/>
      <c r="AA33" s="29"/>
    </row>
    <row r="34" spans="1:27" ht="9.9499999999999993" customHeight="1">
      <c r="A34" s="5"/>
      <c r="B34" s="15"/>
      <c r="C34" s="15"/>
      <c r="D34" s="15"/>
      <c r="E34" s="15"/>
      <c r="F34" s="15"/>
      <c r="G34" s="27"/>
      <c r="H34" s="5"/>
      <c r="I34" s="15"/>
      <c r="J34" s="15"/>
      <c r="K34" s="15"/>
      <c r="L34" s="15"/>
      <c r="M34" s="15"/>
      <c r="N34" s="15"/>
      <c r="O34" s="15"/>
      <c r="P34" s="15"/>
      <c r="Q34" s="27"/>
      <c r="R34" s="15"/>
      <c r="S34" s="15"/>
      <c r="T34" s="15"/>
      <c r="U34" s="15"/>
      <c r="V34" s="15"/>
      <c r="W34" s="15"/>
      <c r="X34" s="15"/>
      <c r="Y34" s="15"/>
      <c r="Z34" s="15"/>
      <c r="AA34" s="27"/>
    </row>
    <row r="35" spans="1:27" ht="9.9499999999999993" customHeight="1">
      <c r="A35" s="5"/>
      <c r="B35" s="15"/>
      <c r="C35" s="15"/>
      <c r="D35" s="15"/>
      <c r="E35" s="15"/>
      <c r="F35" s="15"/>
      <c r="G35" s="27"/>
      <c r="H35" s="5"/>
      <c r="I35" s="37" t="s">
        <v>114</v>
      </c>
      <c r="J35" s="37"/>
      <c r="K35" s="15"/>
      <c r="L35" s="15"/>
      <c r="M35" s="13"/>
      <c r="N35" s="13"/>
      <c r="O35" s="13" t="s">
        <v>18</v>
      </c>
      <c r="P35" s="13"/>
      <c r="Q35" s="27"/>
      <c r="R35" s="15"/>
      <c r="S35" s="13"/>
      <c r="T35" s="13"/>
      <c r="U35" s="13" t="s">
        <v>118</v>
      </c>
      <c r="V35" s="13"/>
      <c r="W35" s="37" t="s">
        <v>84</v>
      </c>
      <c r="X35" s="37"/>
      <c r="Y35" s="13"/>
      <c r="Z35" s="37" t="s">
        <v>120</v>
      </c>
      <c r="AA35" s="69"/>
    </row>
    <row r="36" spans="1:27" ht="9.9499999999999993" customHeight="1">
      <c r="A36" s="5"/>
      <c r="B36" s="22" t="s">
        <v>90</v>
      </c>
      <c r="C36" s="22"/>
      <c r="D36" s="22"/>
      <c r="E36" s="22"/>
      <c r="F36" s="22"/>
      <c r="G36" s="27"/>
      <c r="H36" s="5"/>
      <c r="I36" s="37"/>
      <c r="J36" s="37"/>
      <c r="K36" s="15"/>
      <c r="L36" s="15"/>
      <c r="M36" s="13"/>
      <c r="N36" s="13"/>
      <c r="O36" s="46"/>
      <c r="P36" s="46"/>
      <c r="Q36" s="27"/>
      <c r="R36" s="15"/>
      <c r="S36" s="13"/>
      <c r="T36" s="13"/>
      <c r="U36" s="13"/>
      <c r="V36" s="13"/>
      <c r="W36" s="37"/>
      <c r="X36" s="37"/>
      <c r="Y36" s="13"/>
      <c r="Z36" s="37"/>
      <c r="AA36" s="69"/>
    </row>
    <row r="37" spans="1:27" ht="9.9499999999999993" customHeight="1">
      <c r="A37" s="5"/>
      <c r="B37" s="22"/>
      <c r="C37" s="22"/>
      <c r="D37" s="22"/>
      <c r="E37" s="22"/>
      <c r="F37" s="22"/>
      <c r="G37" s="27"/>
      <c r="H37" s="5"/>
      <c r="I37" s="15"/>
      <c r="J37" s="15"/>
      <c r="K37" s="15"/>
      <c r="L37" s="15"/>
      <c r="M37" s="15"/>
      <c r="N37" s="15"/>
      <c r="O37" s="15"/>
      <c r="P37" s="15"/>
      <c r="Q37" s="27"/>
      <c r="R37" s="15"/>
      <c r="S37" s="15"/>
      <c r="T37" s="15"/>
      <c r="U37" s="15"/>
      <c r="V37" s="15"/>
      <c r="W37" s="15"/>
      <c r="X37" s="15"/>
      <c r="Y37" s="15"/>
      <c r="Z37" s="15"/>
      <c r="AA37" s="27"/>
    </row>
    <row r="38" spans="1:27" ht="9.9499999999999993" customHeight="1">
      <c r="A38" s="5"/>
      <c r="B38" s="22"/>
      <c r="C38" s="22"/>
      <c r="D38" s="22"/>
      <c r="E38" s="22"/>
      <c r="F38" s="22"/>
      <c r="G38" s="27"/>
      <c r="H38" s="5"/>
      <c r="I38" s="37" t="s">
        <v>58</v>
      </c>
      <c r="J38" s="37"/>
      <c r="K38" s="37"/>
      <c r="L38" s="13">
        <v>6</v>
      </c>
      <c r="M38" s="13" t="s">
        <v>115</v>
      </c>
      <c r="N38" s="13">
        <v>12</v>
      </c>
      <c r="O38" s="13" t="s">
        <v>66</v>
      </c>
      <c r="P38" s="13">
        <v>28</v>
      </c>
      <c r="Q38" s="28" t="s">
        <v>53</v>
      </c>
      <c r="R38" s="15"/>
      <c r="S38" s="37" t="s">
        <v>2</v>
      </c>
      <c r="T38" s="37"/>
      <c r="U38" s="15"/>
      <c r="V38" s="13"/>
      <c r="W38" s="13" t="s">
        <v>115</v>
      </c>
      <c r="X38" s="13"/>
      <c r="Y38" s="13" t="s">
        <v>66</v>
      </c>
      <c r="Z38" s="13"/>
      <c r="AA38" s="28" t="s">
        <v>9</v>
      </c>
    </row>
    <row r="39" spans="1:27" ht="9.9499999999999993" customHeight="1">
      <c r="A39" s="5"/>
      <c r="B39" s="15"/>
      <c r="C39" s="15"/>
      <c r="D39" s="15"/>
      <c r="E39" s="15"/>
      <c r="F39" s="15"/>
      <c r="G39" s="27"/>
      <c r="H39" s="5"/>
      <c r="I39" s="37"/>
      <c r="J39" s="37"/>
      <c r="K39" s="37"/>
      <c r="L39" s="13"/>
      <c r="M39" s="13"/>
      <c r="N39" s="13"/>
      <c r="O39" s="13"/>
      <c r="P39" s="13"/>
      <c r="Q39" s="28"/>
      <c r="R39" s="15"/>
      <c r="S39" s="37"/>
      <c r="T39" s="37"/>
      <c r="U39" s="15"/>
      <c r="V39" s="13"/>
      <c r="W39" s="13"/>
      <c r="X39" s="13"/>
      <c r="Y39" s="13"/>
      <c r="Z39" s="13"/>
      <c r="AA39" s="28"/>
    </row>
    <row r="40" spans="1:27" ht="9.9499999999999993" customHeight="1">
      <c r="A40" s="6"/>
      <c r="B40" s="16"/>
      <c r="C40" s="16"/>
      <c r="D40" s="16"/>
      <c r="E40" s="16"/>
      <c r="F40" s="16"/>
      <c r="G40" s="16"/>
      <c r="H40" s="6"/>
      <c r="I40" s="16"/>
      <c r="J40" s="16"/>
      <c r="K40" s="16"/>
      <c r="L40" s="16"/>
      <c r="M40" s="16"/>
      <c r="N40" s="16"/>
      <c r="O40" s="16"/>
      <c r="P40" s="16"/>
      <c r="Q40" s="29"/>
      <c r="R40" s="16"/>
      <c r="S40" s="16"/>
      <c r="T40" s="16"/>
      <c r="U40" s="16"/>
      <c r="V40" s="16"/>
      <c r="W40" s="16"/>
      <c r="X40" s="16"/>
      <c r="Y40" s="16"/>
      <c r="Z40" s="16"/>
      <c r="AA40" s="29"/>
    </row>
    <row r="41" spans="1:27" ht="9.9499999999999993" customHeight="1">
      <c r="A41" s="8"/>
      <c r="B41" s="18"/>
      <c r="C41" s="18"/>
      <c r="D41" s="26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8"/>
      <c r="Q41" s="26"/>
      <c r="R41" s="15"/>
      <c r="S41" s="15"/>
      <c r="T41" s="15"/>
      <c r="U41" s="15"/>
      <c r="V41" s="15"/>
      <c r="W41" s="15"/>
      <c r="X41" s="15"/>
      <c r="Y41" s="15"/>
      <c r="Z41" s="15"/>
      <c r="AA41" s="27"/>
    </row>
    <row r="42" spans="1:27" ht="9.9499999999999993" customHeight="1">
      <c r="A42" s="5"/>
      <c r="B42" s="15"/>
      <c r="C42" s="15"/>
      <c r="D42" s="27"/>
      <c r="E42" s="30" t="s">
        <v>75</v>
      </c>
      <c r="F42" s="33"/>
      <c r="G42" s="33"/>
      <c r="H42" s="33"/>
      <c r="I42" s="33"/>
      <c r="J42" s="33"/>
      <c r="K42" s="33"/>
      <c r="L42" s="33"/>
      <c r="M42" s="33"/>
      <c r="N42" s="33"/>
      <c r="O42" s="47"/>
      <c r="P42" s="5"/>
      <c r="Q42" s="27"/>
      <c r="R42" s="51"/>
      <c r="S42" s="54"/>
      <c r="T42" s="54"/>
      <c r="U42" s="54"/>
      <c r="V42" s="54"/>
      <c r="W42" s="54"/>
      <c r="X42" s="54"/>
      <c r="Y42" s="54"/>
      <c r="Z42" s="54"/>
      <c r="AA42" s="70"/>
    </row>
    <row r="43" spans="1:27" ht="9.9499999999999993" customHeight="1">
      <c r="A43" s="3" t="s">
        <v>107</v>
      </c>
      <c r="B43" s="13"/>
      <c r="C43" s="13"/>
      <c r="D43" s="28"/>
      <c r="E43" s="30"/>
      <c r="F43" s="33"/>
      <c r="G43" s="33"/>
      <c r="H43" s="33"/>
      <c r="I43" s="33"/>
      <c r="J43" s="33"/>
      <c r="K43" s="33"/>
      <c r="L43" s="33"/>
      <c r="M43" s="33"/>
      <c r="N43" s="33"/>
      <c r="O43" s="47"/>
      <c r="P43" s="3" t="s">
        <v>116</v>
      </c>
      <c r="Q43" s="28"/>
      <c r="R43" s="52"/>
      <c r="S43" s="54"/>
      <c r="T43" s="54"/>
      <c r="U43" s="54"/>
      <c r="V43" s="54"/>
      <c r="W43" s="54"/>
      <c r="X43" s="54"/>
      <c r="Y43" s="54"/>
      <c r="Z43" s="54"/>
      <c r="AA43" s="70"/>
    </row>
    <row r="44" spans="1:27" ht="9.9499999999999993" customHeight="1">
      <c r="A44" s="3"/>
      <c r="B44" s="13"/>
      <c r="C44" s="13"/>
      <c r="D44" s="28"/>
      <c r="E44" s="30"/>
      <c r="F44" s="33"/>
      <c r="G44" s="33"/>
      <c r="H44" s="33"/>
      <c r="I44" s="33"/>
      <c r="J44" s="33"/>
      <c r="K44" s="33"/>
      <c r="L44" s="33"/>
      <c r="M44" s="33"/>
      <c r="N44" s="33"/>
      <c r="O44" s="47"/>
      <c r="P44" s="3"/>
      <c r="Q44" s="28"/>
      <c r="R44" s="52"/>
      <c r="S44" s="54"/>
      <c r="T44" s="54"/>
      <c r="U44" s="54"/>
      <c r="V44" s="54"/>
      <c r="W44" s="54"/>
      <c r="X44" s="54"/>
      <c r="Y44" s="54"/>
      <c r="Z44" s="54"/>
      <c r="AA44" s="70"/>
    </row>
    <row r="45" spans="1:27" ht="9.9499999999999993" customHeight="1">
      <c r="A45" s="5"/>
      <c r="B45" s="15"/>
      <c r="C45" s="15"/>
      <c r="D45" s="27"/>
      <c r="E45" s="30"/>
      <c r="F45" s="33"/>
      <c r="G45" s="33"/>
      <c r="H45" s="33"/>
      <c r="I45" s="33"/>
      <c r="J45" s="33"/>
      <c r="K45" s="33"/>
      <c r="L45" s="33"/>
      <c r="M45" s="33"/>
      <c r="N45" s="33"/>
      <c r="O45" s="47"/>
      <c r="P45" s="5"/>
      <c r="Q45" s="27"/>
      <c r="R45" s="52"/>
      <c r="S45" s="54"/>
      <c r="T45" s="54"/>
      <c r="U45" s="54"/>
      <c r="V45" s="54"/>
      <c r="W45" s="54"/>
      <c r="X45" s="54"/>
      <c r="Y45" s="54"/>
      <c r="Z45" s="54"/>
      <c r="AA45" s="70"/>
    </row>
    <row r="46" spans="1:27" ht="9.9499999999999993" customHeight="1">
      <c r="A46" s="3" t="s">
        <v>16</v>
      </c>
      <c r="B46" s="13"/>
      <c r="C46" s="13"/>
      <c r="D46" s="28"/>
      <c r="E46" s="30"/>
      <c r="F46" s="33"/>
      <c r="G46" s="33"/>
      <c r="H46" s="33"/>
      <c r="I46" s="33"/>
      <c r="J46" s="33"/>
      <c r="K46" s="33"/>
      <c r="L46" s="33"/>
      <c r="M46" s="33"/>
      <c r="N46" s="33"/>
      <c r="O46" s="47"/>
      <c r="P46" s="5"/>
      <c r="Q46" s="27"/>
      <c r="R46" s="52"/>
      <c r="S46" s="54"/>
      <c r="T46" s="54"/>
      <c r="U46" s="54"/>
      <c r="V46" s="54"/>
      <c r="W46" s="54"/>
      <c r="X46" s="54"/>
      <c r="Y46" s="54"/>
      <c r="Z46" s="54"/>
      <c r="AA46" s="70"/>
    </row>
    <row r="47" spans="1:27" ht="9.9499999999999993" customHeight="1">
      <c r="A47" s="3"/>
      <c r="B47" s="13"/>
      <c r="C47" s="13"/>
      <c r="D47" s="28"/>
      <c r="E47" s="30"/>
      <c r="F47" s="33"/>
      <c r="G47" s="33"/>
      <c r="H47" s="33"/>
      <c r="I47" s="33"/>
      <c r="J47" s="33"/>
      <c r="K47" s="33"/>
      <c r="L47" s="33"/>
      <c r="M47" s="33"/>
      <c r="N47" s="33"/>
      <c r="O47" s="47"/>
      <c r="P47" s="5"/>
      <c r="Q47" s="27"/>
      <c r="R47" s="52"/>
      <c r="S47" s="54"/>
      <c r="T47" s="54"/>
      <c r="U47" s="54"/>
      <c r="V47" s="54"/>
      <c r="W47" s="54"/>
      <c r="X47" s="54"/>
      <c r="Y47" s="54"/>
      <c r="Z47" s="54"/>
      <c r="AA47" s="70"/>
    </row>
    <row r="48" spans="1:27" ht="9.9499999999999993" customHeight="1">
      <c r="A48" s="5"/>
      <c r="B48" s="15"/>
      <c r="C48" s="15"/>
      <c r="D48" s="27"/>
      <c r="E48" s="30"/>
      <c r="F48" s="33"/>
      <c r="G48" s="33"/>
      <c r="H48" s="33"/>
      <c r="I48" s="33"/>
      <c r="J48" s="33"/>
      <c r="K48" s="33"/>
      <c r="L48" s="33"/>
      <c r="M48" s="33"/>
      <c r="N48" s="33"/>
      <c r="O48" s="47"/>
      <c r="P48" s="5"/>
      <c r="Q48" s="27"/>
      <c r="R48" s="52"/>
      <c r="S48" s="54"/>
      <c r="T48" s="54"/>
      <c r="U48" s="54"/>
      <c r="V48" s="54"/>
      <c r="W48" s="54"/>
      <c r="X48" s="54"/>
      <c r="Y48" s="54"/>
      <c r="Z48" s="54"/>
      <c r="AA48" s="70"/>
    </row>
    <row r="49" spans="1:27" ht="9.9499999999999993" customHeight="1">
      <c r="A49" s="3" t="s">
        <v>29</v>
      </c>
      <c r="B49" s="13"/>
      <c r="C49" s="13"/>
      <c r="D49" s="28"/>
      <c r="E49" s="30"/>
      <c r="F49" s="33"/>
      <c r="G49" s="33"/>
      <c r="H49" s="33"/>
      <c r="I49" s="33"/>
      <c r="J49" s="33"/>
      <c r="K49" s="33"/>
      <c r="L49" s="33"/>
      <c r="M49" s="33"/>
      <c r="N49" s="33"/>
      <c r="O49" s="47"/>
      <c r="P49" s="3" t="s">
        <v>29</v>
      </c>
      <c r="Q49" s="28"/>
      <c r="R49" s="52"/>
      <c r="S49" s="54"/>
      <c r="T49" s="54"/>
      <c r="U49" s="54"/>
      <c r="V49" s="54"/>
      <c r="W49" s="54"/>
      <c r="X49" s="54"/>
      <c r="Y49" s="54"/>
      <c r="Z49" s="54"/>
      <c r="AA49" s="70"/>
    </row>
    <row r="50" spans="1:27" ht="9.9499999999999993" customHeight="1">
      <c r="A50" s="3"/>
      <c r="B50" s="13"/>
      <c r="C50" s="13"/>
      <c r="D50" s="28"/>
      <c r="E50" s="30"/>
      <c r="F50" s="33"/>
      <c r="G50" s="33"/>
      <c r="H50" s="33"/>
      <c r="I50" s="33"/>
      <c r="J50" s="33"/>
      <c r="K50" s="33"/>
      <c r="L50" s="33"/>
      <c r="M50" s="33"/>
      <c r="N50" s="33"/>
      <c r="O50" s="47"/>
      <c r="P50" s="3"/>
      <c r="Q50" s="28"/>
      <c r="R50" s="52"/>
      <c r="S50" s="54"/>
      <c r="T50" s="54"/>
      <c r="U50" s="54"/>
      <c r="V50" s="54"/>
      <c r="W50" s="54"/>
      <c r="X50" s="54"/>
      <c r="Y50" s="54"/>
      <c r="Z50" s="54"/>
      <c r="AA50" s="70"/>
    </row>
    <row r="51" spans="1:27" ht="9.9499999999999993" customHeight="1">
      <c r="A51" s="5"/>
      <c r="B51" s="15"/>
      <c r="C51" s="15"/>
      <c r="D51" s="27"/>
      <c r="E51" s="30"/>
      <c r="F51" s="33"/>
      <c r="G51" s="33"/>
      <c r="H51" s="33"/>
      <c r="I51" s="33"/>
      <c r="J51" s="33"/>
      <c r="K51" s="33"/>
      <c r="L51" s="33"/>
      <c r="M51" s="33"/>
      <c r="N51" s="33"/>
      <c r="O51" s="47"/>
      <c r="P51" s="5"/>
      <c r="Q51" s="27"/>
      <c r="R51" s="52"/>
      <c r="S51" s="54"/>
      <c r="T51" s="54"/>
      <c r="U51" s="54"/>
      <c r="V51" s="54"/>
      <c r="W51" s="54"/>
      <c r="X51" s="54"/>
      <c r="Y51" s="54"/>
      <c r="Z51" s="54"/>
      <c r="AA51" s="70"/>
    </row>
    <row r="52" spans="1:27" ht="9.9499999999999993" customHeight="1">
      <c r="A52" s="6"/>
      <c r="B52" s="16"/>
      <c r="C52" s="16"/>
      <c r="D52" s="29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6"/>
      <c r="Q52" s="29"/>
      <c r="R52" s="16"/>
      <c r="S52" s="16"/>
      <c r="T52" s="16"/>
      <c r="U52" s="16"/>
      <c r="V52" s="16"/>
      <c r="W52" s="16"/>
      <c r="X52" s="16"/>
      <c r="Y52" s="16"/>
      <c r="Z52" s="16"/>
      <c r="AA52" s="29"/>
    </row>
    <row r="53" spans="1:27" ht="9.9499999999999993" customHeight="1"/>
    <row r="54" spans="1:27" ht="9.9499999999999993" customHeight="1"/>
    <row r="55" spans="1:27" ht="9.9499999999999993" customHeight="1"/>
    <row r="56" spans="1:27" ht="9.9499999999999993" customHeight="1"/>
    <row r="57" spans="1:27" ht="9.9499999999999993" customHeight="1"/>
    <row r="58" spans="1:27" ht="9.9499999999999993" customHeight="1"/>
    <row r="59" spans="1:27" ht="9.9499999999999993" customHeight="1"/>
    <row r="60" spans="1:27" ht="9.9499999999999993" customHeight="1"/>
    <row r="61" spans="1:27" ht="9.9499999999999993" customHeight="1"/>
    <row r="62" spans="1:27" ht="9.9499999999999993" customHeight="1"/>
    <row r="63" spans="1:27" ht="9.9499999999999993" customHeight="1"/>
    <row r="64" spans="1:27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</sheetData>
  <mergeCells count="67">
    <mergeCell ref="A1:D3"/>
    <mergeCell ref="E1:F3"/>
    <mergeCell ref="G1:H3"/>
    <mergeCell ref="V1:X4"/>
    <mergeCell ref="Y1:AA4"/>
    <mergeCell ref="A4:R6"/>
    <mergeCell ref="S4:U6"/>
    <mergeCell ref="V5:X8"/>
    <mergeCell ref="Y5:AA8"/>
    <mergeCell ref="A9:N12"/>
    <mergeCell ref="O9:AA12"/>
    <mergeCell ref="D14:L16"/>
    <mergeCell ref="P14:Z16"/>
    <mergeCell ref="A18:G21"/>
    <mergeCell ref="I19:P20"/>
    <mergeCell ref="S19:Z20"/>
    <mergeCell ref="B23:F25"/>
    <mergeCell ref="J23:O25"/>
    <mergeCell ref="P23:P25"/>
    <mergeCell ref="T23:Y25"/>
    <mergeCell ref="Z23:Z25"/>
    <mergeCell ref="B28:F29"/>
    <mergeCell ref="J28:O29"/>
    <mergeCell ref="P28:P29"/>
    <mergeCell ref="T28:Y29"/>
    <mergeCell ref="Z28:Z29"/>
    <mergeCell ref="A31:A32"/>
    <mergeCell ref="B31:F32"/>
    <mergeCell ref="G31:G32"/>
    <mergeCell ref="I31:I32"/>
    <mergeCell ref="J31:O32"/>
    <mergeCell ref="P31:P32"/>
    <mergeCell ref="Q31:Q32"/>
    <mergeCell ref="S31:S32"/>
    <mergeCell ref="T31:Y32"/>
    <mergeCell ref="Z31:Z32"/>
    <mergeCell ref="AA31:AA32"/>
    <mergeCell ref="I35:J36"/>
    <mergeCell ref="M35:N36"/>
    <mergeCell ref="O35:P36"/>
    <mergeCell ref="S35:T36"/>
    <mergeCell ref="U35:V36"/>
    <mergeCell ref="W35:X36"/>
    <mergeCell ref="Y35:Y36"/>
    <mergeCell ref="Z35:AA36"/>
    <mergeCell ref="B36:F38"/>
    <mergeCell ref="I38:K39"/>
    <mergeCell ref="L38:L39"/>
    <mergeCell ref="M38:M39"/>
    <mergeCell ref="N38:N39"/>
    <mergeCell ref="O38:O39"/>
    <mergeCell ref="P38:P39"/>
    <mergeCell ref="Q38:Q39"/>
    <mergeCell ref="S38:T39"/>
    <mergeCell ref="V38:V39"/>
    <mergeCell ref="W38:W39"/>
    <mergeCell ref="X38:X39"/>
    <mergeCell ref="Y38:Y39"/>
    <mergeCell ref="Z38:Z39"/>
    <mergeCell ref="AA38:AA39"/>
    <mergeCell ref="A43:D44"/>
    <mergeCell ref="P43:Q44"/>
    <mergeCell ref="A46:D47"/>
    <mergeCell ref="A49:D50"/>
    <mergeCell ref="P49:Q50"/>
    <mergeCell ref="E42:O51"/>
    <mergeCell ref="R42:AA51"/>
  </mergeCells>
  <phoneticPr fontId="7"/>
  <pageMargins left="0.70866141732283472" right="0.55118110236220474" top="0.98425196850393681" bottom="0.74803149606299213" header="0.31496062992125984" footer="0.31496062992125984"/>
  <pageSetup paperSize="9" scale="98" firstPageNumber="0" fitToWidth="1" fitToHeight="1" orientation="landscape" usePrinterDefaults="1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20"/>
  <sheetViews>
    <sheetView showZeros="0" view="pageBreakPreview" zoomScale="75" zoomScaleSheetLayoutView="75" workbookViewId="0">
      <selection activeCell="C8" sqref="C8"/>
    </sheetView>
  </sheetViews>
  <sheetFormatPr defaultRowHeight="13.2"/>
  <cols>
    <col min="1" max="1" width="18.125" customWidth="1"/>
    <col min="2" max="2" width="16.625" style="71" customWidth="1"/>
    <col min="3" max="9" width="16.625" customWidth="1"/>
  </cols>
  <sheetData>
    <row r="1" spans="1:9" ht="21" customHeight="1">
      <c r="A1" s="72" t="s">
        <v>67</v>
      </c>
      <c r="B1" s="80"/>
      <c r="C1" s="80"/>
      <c r="D1" s="95" t="s">
        <v>80</v>
      </c>
      <c r="E1" s="95"/>
      <c r="F1" s="95"/>
    </row>
    <row r="2" spans="1:9" ht="21" customHeight="1">
      <c r="A2" s="73"/>
      <c r="B2" s="73"/>
      <c r="C2" s="73"/>
      <c r="D2" s="96"/>
      <c r="E2" s="96"/>
      <c r="F2" s="96"/>
      <c r="I2" s="101" t="s">
        <v>131</v>
      </c>
    </row>
    <row r="3" spans="1:9" ht="30" customHeight="1">
      <c r="A3" s="74"/>
      <c r="B3" s="81" t="s">
        <v>95</v>
      </c>
      <c r="C3" s="88"/>
      <c r="D3" s="81" t="s">
        <v>89</v>
      </c>
      <c r="E3" s="97"/>
      <c r="F3" s="88"/>
      <c r="G3" s="81" t="s">
        <v>55</v>
      </c>
      <c r="H3" s="97"/>
      <c r="I3" s="88"/>
    </row>
    <row r="4" spans="1:9" ht="30" customHeight="1">
      <c r="A4" s="75" t="s">
        <v>83</v>
      </c>
      <c r="B4" s="82" t="s">
        <v>81</v>
      </c>
      <c r="C4" s="74" t="s">
        <v>38</v>
      </c>
      <c r="D4" s="74" t="s">
        <v>81</v>
      </c>
      <c r="E4" s="81" t="s">
        <v>104</v>
      </c>
      <c r="F4" s="88"/>
      <c r="G4" s="74" t="s">
        <v>81</v>
      </c>
      <c r="H4" s="81" t="s">
        <v>104</v>
      </c>
      <c r="I4" s="88"/>
    </row>
    <row r="5" spans="1:9" ht="30" customHeight="1">
      <c r="A5" s="76"/>
      <c r="B5" s="83"/>
      <c r="C5" s="89"/>
      <c r="D5" s="89"/>
      <c r="E5" s="98" t="s">
        <v>42</v>
      </c>
      <c r="F5" s="98" t="s">
        <v>133</v>
      </c>
      <c r="G5" s="89"/>
      <c r="H5" s="98" t="s">
        <v>42</v>
      </c>
      <c r="I5" s="98" t="s">
        <v>133</v>
      </c>
    </row>
    <row r="6" spans="1:9" ht="30" customHeight="1">
      <c r="A6" s="77" t="s">
        <v>25</v>
      </c>
      <c r="B6" s="84" t="s">
        <v>125</v>
      </c>
      <c r="C6" s="90" t="s">
        <v>128</v>
      </c>
      <c r="D6" s="90" t="s">
        <v>43</v>
      </c>
      <c r="E6" s="90" t="s">
        <v>132</v>
      </c>
      <c r="F6" s="99" t="s">
        <v>134</v>
      </c>
      <c r="G6" s="90" t="s">
        <v>35</v>
      </c>
      <c r="H6" s="90" t="s">
        <v>100</v>
      </c>
      <c r="I6" s="90" t="s">
        <v>68</v>
      </c>
    </row>
    <row r="7" spans="1:9" ht="30" customHeight="1">
      <c r="A7" s="77" t="s">
        <v>27</v>
      </c>
      <c r="B7" s="85">
        <f>SUM(B8:B10)</f>
        <v>0</v>
      </c>
      <c r="C7" s="91"/>
      <c r="D7" s="91"/>
      <c r="E7" s="91"/>
      <c r="F7" s="91"/>
      <c r="G7" s="92"/>
      <c r="H7" s="92"/>
      <c r="I7" s="92"/>
    </row>
    <row r="8" spans="1:9" ht="30" customHeight="1">
      <c r="A8" s="78" t="s">
        <v>24</v>
      </c>
      <c r="B8" s="85">
        <f>事業費総括表!J11</f>
        <v>0</v>
      </c>
      <c r="C8" s="91"/>
      <c r="D8" s="91"/>
      <c r="E8" s="91"/>
      <c r="F8" s="91"/>
      <c r="G8" s="92"/>
      <c r="H8" s="92"/>
      <c r="I8" s="92"/>
    </row>
    <row r="9" spans="1:9" ht="30" customHeight="1">
      <c r="A9" s="78" t="s">
        <v>121</v>
      </c>
      <c r="B9" s="86"/>
      <c r="C9" s="92"/>
      <c r="D9" s="92"/>
      <c r="E9" s="92"/>
      <c r="F9" s="92"/>
      <c r="G9" s="92"/>
      <c r="H9" s="92"/>
      <c r="I9" s="92"/>
    </row>
    <row r="10" spans="1:9" ht="30" customHeight="1">
      <c r="A10" s="78" t="s">
        <v>122</v>
      </c>
      <c r="B10" s="86"/>
      <c r="C10" s="92"/>
      <c r="D10" s="92"/>
      <c r="E10" s="92"/>
      <c r="F10" s="100"/>
      <c r="G10" s="92"/>
      <c r="H10" s="92"/>
      <c r="I10" s="92"/>
    </row>
    <row r="11" spans="1:9" ht="30" customHeight="1">
      <c r="A11" s="79" t="s">
        <v>97</v>
      </c>
      <c r="B11" s="87" t="s">
        <v>102</v>
      </c>
      <c r="C11" s="93" t="s">
        <v>82</v>
      </c>
      <c r="D11" s="93" t="s">
        <v>129</v>
      </c>
      <c r="E11" s="93" t="s">
        <v>101</v>
      </c>
      <c r="F11" s="93" t="s">
        <v>74</v>
      </c>
      <c r="G11" s="93" t="s">
        <v>135</v>
      </c>
      <c r="H11" s="93" t="s">
        <v>15</v>
      </c>
      <c r="I11" s="93" t="s">
        <v>137</v>
      </c>
    </row>
    <row r="12" spans="1:9" ht="30" customHeight="1">
      <c r="A12" s="77" t="s">
        <v>85</v>
      </c>
      <c r="B12" s="85">
        <f>SUM(B13:B15)</f>
        <v>0</v>
      </c>
      <c r="C12" s="91"/>
      <c r="D12" s="91"/>
      <c r="E12" s="91"/>
      <c r="F12" s="91"/>
      <c r="G12" s="92"/>
      <c r="H12" s="92"/>
      <c r="I12" s="92"/>
    </row>
    <row r="13" spans="1:9" ht="30" customHeight="1">
      <c r="A13" s="78" t="s">
        <v>24</v>
      </c>
      <c r="B13" s="85">
        <f>事業費総括表!J13</f>
        <v>0</v>
      </c>
      <c r="C13" s="91"/>
      <c r="D13" s="91"/>
      <c r="E13" s="91"/>
      <c r="F13" s="91"/>
      <c r="G13" s="92"/>
      <c r="H13" s="92"/>
      <c r="I13" s="92"/>
    </row>
    <row r="14" spans="1:9" ht="30" customHeight="1">
      <c r="A14" s="78" t="s">
        <v>121</v>
      </c>
      <c r="B14" s="86"/>
      <c r="C14" s="92"/>
      <c r="D14" s="92"/>
      <c r="E14" s="92"/>
      <c r="F14" s="92"/>
      <c r="G14" s="92"/>
      <c r="H14" s="92"/>
      <c r="I14" s="92"/>
    </row>
    <row r="15" spans="1:9" ht="30" customHeight="1">
      <c r="A15" s="78" t="s">
        <v>122</v>
      </c>
      <c r="B15" s="86"/>
      <c r="C15" s="92"/>
      <c r="D15" s="92"/>
      <c r="E15" s="92"/>
      <c r="F15" s="92"/>
      <c r="G15" s="92"/>
      <c r="H15" s="92"/>
      <c r="I15" s="92"/>
    </row>
    <row r="16" spans="1:9" ht="30" customHeight="1">
      <c r="A16" s="79" t="s">
        <v>123</v>
      </c>
      <c r="B16" s="87" t="s">
        <v>126</v>
      </c>
      <c r="C16" s="93" t="s">
        <v>62</v>
      </c>
      <c r="D16" s="93" t="s">
        <v>130</v>
      </c>
      <c r="E16" s="93" t="s">
        <v>106</v>
      </c>
      <c r="F16" s="93" t="s">
        <v>77</v>
      </c>
      <c r="G16" s="93" t="s">
        <v>136</v>
      </c>
      <c r="H16" s="93" t="s">
        <v>33</v>
      </c>
      <c r="I16" s="93" t="s">
        <v>139</v>
      </c>
    </row>
    <row r="17" spans="1:9" ht="30" customHeight="1">
      <c r="A17" s="77" t="s">
        <v>124</v>
      </c>
      <c r="B17" s="85">
        <f>SUM(B18:B20)</f>
        <v>0</v>
      </c>
      <c r="C17" s="91"/>
      <c r="D17" s="91"/>
      <c r="E17" s="91"/>
      <c r="F17" s="91"/>
      <c r="G17" s="94"/>
      <c r="H17" s="94"/>
      <c r="I17" s="94"/>
    </row>
    <row r="18" spans="1:9" ht="30" customHeight="1">
      <c r="A18" s="78" t="s">
        <v>24</v>
      </c>
      <c r="B18" s="85">
        <f>B8+B13</f>
        <v>0</v>
      </c>
      <c r="C18" s="91"/>
      <c r="D18" s="91"/>
      <c r="E18" s="91"/>
      <c r="F18" s="91"/>
      <c r="G18" s="94"/>
      <c r="H18" s="94"/>
      <c r="I18" s="94"/>
    </row>
    <row r="19" spans="1:9" ht="30" customHeight="1">
      <c r="A19" s="78" t="s">
        <v>121</v>
      </c>
      <c r="B19" s="86"/>
      <c r="C19" s="94"/>
      <c r="D19" s="94"/>
      <c r="E19" s="94"/>
      <c r="F19" s="94"/>
      <c r="G19" s="94"/>
      <c r="H19" s="94"/>
      <c r="I19" s="94"/>
    </row>
    <row r="20" spans="1:9" ht="30" customHeight="1">
      <c r="A20" s="78" t="s">
        <v>122</v>
      </c>
      <c r="B20" s="86"/>
      <c r="C20" s="94"/>
      <c r="D20" s="94"/>
      <c r="E20" s="94"/>
      <c r="F20" s="94"/>
      <c r="G20" s="94"/>
      <c r="H20" s="94"/>
      <c r="I20" s="94"/>
    </row>
  </sheetData>
  <mergeCells count="11">
    <mergeCell ref="B3:C3"/>
    <mergeCell ref="D3:F3"/>
    <mergeCell ref="G3:I3"/>
    <mergeCell ref="E4:F4"/>
    <mergeCell ref="H4:I4"/>
    <mergeCell ref="A1:C2"/>
    <mergeCell ref="D1:F2"/>
    <mergeCell ref="B4:B5"/>
    <mergeCell ref="C4:C5"/>
    <mergeCell ref="D4:D5"/>
    <mergeCell ref="G4:G5"/>
  </mergeCells>
  <phoneticPr fontId="7"/>
  <pageMargins left="0.59055118110236227" right="0.59055118110236227" top="0.98425196850393681" bottom="0.59055118110236227" header="0.39370078740157483" footer="0.19685039370078741"/>
  <pageSetup paperSize="9" scale="89" fitToWidth="1" fitToHeight="1" orientation="landscape" usePrinterDefaults="1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193"/>
  <sheetViews>
    <sheetView showZeros="0" view="pageBreakPreview" zoomScaleNormal="85" zoomScaleSheetLayoutView="100" workbookViewId="0">
      <selection activeCell="D5" sqref="D5"/>
    </sheetView>
  </sheetViews>
  <sheetFormatPr defaultColWidth="9" defaultRowHeight="21" customHeight="1"/>
  <cols>
    <col min="1" max="3" width="4.625" style="102" customWidth="1"/>
    <col min="4" max="4" width="26.875" style="102" customWidth="1"/>
    <col min="5" max="5" width="23" style="102" customWidth="1"/>
    <col min="6" max="6" width="7.625" style="102" customWidth="1"/>
    <col min="7" max="7" width="6.625" style="102" customWidth="1"/>
    <col min="8" max="8" width="8.625" style="102" customWidth="1"/>
    <col min="9" max="9" width="11.125" style="102" customWidth="1"/>
    <col min="10" max="10" width="19.125" style="102" bestFit="1" customWidth="1"/>
    <col min="11" max="11" width="20.25" style="103" bestFit="1" customWidth="1"/>
    <col min="12" max="12" width="9.75" style="104" customWidth="1"/>
    <col min="13" max="13" width="18.75" style="105" customWidth="1"/>
    <col min="14" max="14" width="17.625" style="106" customWidth="1"/>
    <col min="15" max="15" width="17.625" style="107" customWidth="1"/>
    <col min="16" max="16" width="15.75" style="108" customWidth="1"/>
    <col min="17" max="16384" width="9" style="108"/>
  </cols>
  <sheetData>
    <row r="1" spans="1:15" ht="24" customHeight="1">
      <c r="A1" s="110"/>
      <c r="B1" s="110"/>
      <c r="C1" s="110"/>
      <c r="D1" s="149"/>
      <c r="E1" s="167"/>
      <c r="F1" s="167"/>
      <c r="G1" s="167"/>
      <c r="H1" s="167"/>
      <c r="I1" s="167"/>
      <c r="J1" s="167"/>
      <c r="K1" s="222"/>
    </row>
    <row r="2" spans="1:15" ht="21.75" customHeight="1">
      <c r="A2" s="111"/>
      <c r="B2" s="137"/>
      <c r="C2" s="137"/>
      <c r="D2" s="150" t="s">
        <v>194</v>
      </c>
      <c r="E2" s="164"/>
      <c r="F2" s="164"/>
      <c r="G2" s="164"/>
      <c r="H2" s="164"/>
      <c r="I2" s="164"/>
      <c r="J2" s="164"/>
      <c r="K2" s="223"/>
    </row>
    <row r="3" spans="1:15" ht="21.75" customHeight="1">
      <c r="A3" s="112"/>
      <c r="B3" s="138"/>
      <c r="C3" s="138"/>
      <c r="D3" s="150" t="s">
        <v>23</v>
      </c>
      <c r="E3" s="138"/>
      <c r="F3" s="138"/>
      <c r="G3" s="138"/>
      <c r="H3" s="138"/>
      <c r="I3" s="138"/>
      <c r="J3" s="138"/>
      <c r="K3" s="224"/>
    </row>
    <row r="4" spans="1:15" ht="28.5" customHeight="1">
      <c r="A4" s="113" t="s">
        <v>73</v>
      </c>
      <c r="B4" s="139"/>
      <c r="C4" s="139"/>
      <c r="D4" s="139"/>
      <c r="E4" s="139"/>
      <c r="F4" s="139"/>
      <c r="G4" s="139"/>
      <c r="H4" s="139"/>
      <c r="I4" s="139"/>
      <c r="J4" s="139"/>
      <c r="K4" s="225"/>
    </row>
    <row r="5" spans="1:15" ht="18" customHeight="1">
      <c r="A5" s="114"/>
      <c r="B5" s="140"/>
      <c r="C5" s="140"/>
      <c r="D5" s="140"/>
      <c r="E5" s="140"/>
      <c r="F5" s="140"/>
      <c r="G5" s="140"/>
      <c r="H5" s="140"/>
      <c r="I5" s="140"/>
      <c r="J5" s="140"/>
      <c r="K5" s="226"/>
    </row>
    <row r="6" spans="1:15" ht="21.75" customHeight="1">
      <c r="A6" s="114"/>
      <c r="B6" s="140"/>
      <c r="C6" s="140"/>
      <c r="D6" s="151"/>
      <c r="E6" s="140" t="s">
        <v>153</v>
      </c>
      <c r="F6" s="172">
        <f>I29</f>
        <v>0</v>
      </c>
      <c r="G6" s="164"/>
      <c r="H6" s="164"/>
      <c r="I6" s="164"/>
      <c r="J6" s="162" t="s">
        <v>72</v>
      </c>
      <c r="K6" s="226"/>
      <c r="M6" s="259"/>
      <c r="N6" s="266"/>
      <c r="O6" s="270"/>
    </row>
    <row r="7" spans="1:15" ht="21.75" customHeight="1">
      <c r="A7" s="114"/>
      <c r="B7" s="140"/>
      <c r="C7" s="140"/>
      <c r="D7" s="151"/>
      <c r="E7" s="140"/>
      <c r="F7" s="172"/>
      <c r="G7" s="164"/>
      <c r="H7" s="164"/>
      <c r="I7" s="164"/>
      <c r="J7" s="162"/>
      <c r="K7" s="226"/>
      <c r="M7" s="259"/>
      <c r="N7" s="266"/>
      <c r="O7" s="270"/>
    </row>
    <row r="8" spans="1:15" ht="18" customHeight="1">
      <c r="A8" s="115"/>
      <c r="B8" s="141"/>
      <c r="C8" s="141"/>
      <c r="D8" s="141"/>
      <c r="E8" s="141"/>
      <c r="F8" s="141"/>
      <c r="G8" s="141"/>
      <c r="H8" s="141"/>
      <c r="I8" s="141"/>
      <c r="J8" s="141"/>
      <c r="K8" s="227"/>
      <c r="M8" s="260"/>
      <c r="N8" s="267"/>
      <c r="O8" s="270"/>
    </row>
    <row r="9" spans="1:15" s="107" customFormat="1" ht="15.75" customHeight="1">
      <c r="A9" s="116" t="s">
        <v>46</v>
      </c>
      <c r="B9" s="142"/>
      <c r="C9" s="142"/>
      <c r="D9" s="142"/>
      <c r="E9" s="168"/>
      <c r="F9" s="173" t="s">
        <v>154</v>
      </c>
      <c r="G9" s="142"/>
      <c r="H9" s="142"/>
      <c r="I9" s="142"/>
      <c r="J9" s="168"/>
      <c r="K9" s="228" t="s">
        <v>30</v>
      </c>
      <c r="L9" s="254"/>
      <c r="M9" s="261"/>
      <c r="N9" s="106"/>
    </row>
    <row r="10" spans="1:15" s="107" customFormat="1" ht="15.75" customHeight="1">
      <c r="A10" s="117"/>
      <c r="B10" s="143"/>
      <c r="C10" s="143"/>
      <c r="D10" s="152"/>
      <c r="E10" s="152"/>
      <c r="F10" s="174"/>
      <c r="G10" s="143"/>
      <c r="H10" s="183"/>
      <c r="I10" s="191"/>
      <c r="J10" s="201"/>
      <c r="K10" s="229"/>
      <c r="L10" s="256"/>
      <c r="M10" s="260"/>
      <c r="N10" s="267"/>
    </row>
    <row r="11" spans="1:15" s="107" customFormat="1" ht="15.75" customHeight="1">
      <c r="A11" s="118"/>
      <c r="B11" s="131"/>
      <c r="C11" s="131"/>
      <c r="D11" s="153" t="s">
        <v>140</v>
      </c>
      <c r="E11" s="153"/>
      <c r="F11" s="175"/>
      <c r="G11" s="131"/>
      <c r="H11" s="184"/>
      <c r="I11" s="192"/>
      <c r="J11" s="202">
        <f>FLOOR(J64,10000)</f>
        <v>0</v>
      </c>
      <c r="K11" s="230"/>
      <c r="L11" s="256"/>
      <c r="M11" s="262"/>
      <c r="N11" s="267"/>
      <c r="O11" s="260"/>
    </row>
    <row r="12" spans="1:15" s="107" customFormat="1" ht="15.75" customHeight="1">
      <c r="A12" s="119"/>
      <c r="B12" s="131"/>
      <c r="C12" s="131"/>
      <c r="D12" s="153"/>
      <c r="E12" s="153"/>
      <c r="F12" s="175"/>
      <c r="G12" s="131"/>
      <c r="H12" s="184"/>
      <c r="I12" s="192"/>
      <c r="J12" s="203"/>
      <c r="K12" s="231"/>
      <c r="L12" s="256"/>
      <c r="M12" s="260"/>
      <c r="N12" s="267"/>
    </row>
    <row r="13" spans="1:15" s="107" customFormat="1" ht="15.75" customHeight="1">
      <c r="A13" s="120"/>
      <c r="B13" s="144"/>
      <c r="C13" s="144"/>
      <c r="D13" s="154" t="s">
        <v>142</v>
      </c>
      <c r="E13" s="154"/>
      <c r="F13" s="176"/>
      <c r="G13" s="144"/>
      <c r="H13" s="185"/>
      <c r="I13" s="193"/>
      <c r="J13" s="204">
        <f>SUM(J11*0.1)</f>
        <v>0</v>
      </c>
      <c r="K13" s="232"/>
      <c r="L13" s="256"/>
      <c r="M13" s="260"/>
      <c r="N13" s="267"/>
      <c r="O13" s="260"/>
    </row>
    <row r="14" spans="1:15" s="107" customFormat="1" ht="15.75" customHeight="1">
      <c r="A14" s="121"/>
      <c r="B14" s="145"/>
      <c r="C14" s="145"/>
      <c r="D14" s="155"/>
      <c r="E14" s="155"/>
      <c r="F14" s="177"/>
      <c r="G14" s="145"/>
      <c r="H14" s="186"/>
      <c r="I14" s="194"/>
      <c r="J14" s="205"/>
      <c r="K14" s="233"/>
      <c r="L14" s="256"/>
      <c r="M14" s="260"/>
      <c r="N14" s="267"/>
    </row>
    <row r="15" spans="1:15" s="107" customFormat="1" ht="15.75" customHeight="1">
      <c r="A15" s="120"/>
      <c r="B15" s="144"/>
      <c r="C15" s="144"/>
      <c r="D15" s="154"/>
      <c r="E15" s="154"/>
      <c r="F15" s="176"/>
      <c r="G15" s="144"/>
      <c r="H15" s="185"/>
      <c r="I15" s="193"/>
      <c r="J15" s="204"/>
      <c r="K15" s="232"/>
      <c r="L15" s="256"/>
      <c r="M15" s="260"/>
      <c r="N15" s="267"/>
    </row>
    <row r="16" spans="1:15" s="107" customFormat="1" ht="15.75" customHeight="1">
      <c r="A16" s="121"/>
      <c r="B16" s="145"/>
      <c r="C16" s="145"/>
      <c r="D16" s="155"/>
      <c r="E16" s="155"/>
      <c r="F16" s="177"/>
      <c r="G16" s="145"/>
      <c r="H16" s="186"/>
      <c r="I16" s="194"/>
      <c r="J16" s="205"/>
      <c r="K16" s="233"/>
      <c r="L16" s="256"/>
      <c r="M16" s="260"/>
      <c r="N16" s="267"/>
    </row>
    <row r="17" spans="1:15" s="107" customFormat="1" ht="15.75" customHeight="1">
      <c r="A17" s="120"/>
      <c r="B17" s="144"/>
      <c r="C17" s="144"/>
      <c r="D17" s="156"/>
      <c r="E17" s="156"/>
      <c r="F17" s="178"/>
      <c r="G17" s="131"/>
      <c r="H17" s="187"/>
      <c r="I17" s="193"/>
      <c r="J17" s="206"/>
      <c r="K17" s="234"/>
      <c r="L17" s="256"/>
      <c r="M17" s="260"/>
      <c r="N17" s="267"/>
    </row>
    <row r="18" spans="1:15" s="107" customFormat="1" ht="15.75" customHeight="1">
      <c r="A18" s="121"/>
      <c r="B18" s="145"/>
      <c r="C18" s="145"/>
      <c r="D18" s="157"/>
      <c r="E18" s="157"/>
      <c r="F18" s="179"/>
      <c r="G18" s="157"/>
      <c r="H18" s="157"/>
      <c r="I18" s="157"/>
      <c r="J18" s="207"/>
      <c r="K18" s="235"/>
      <c r="L18" s="256"/>
      <c r="M18" s="260"/>
      <c r="N18" s="267"/>
    </row>
    <row r="19" spans="1:15" s="107" customFormat="1" ht="15.75" customHeight="1">
      <c r="A19" s="120"/>
      <c r="B19" s="144"/>
      <c r="C19" s="144"/>
      <c r="D19" s="156"/>
      <c r="E19" s="156"/>
      <c r="F19" s="178"/>
      <c r="G19" s="156"/>
      <c r="H19" s="156"/>
      <c r="I19" s="156"/>
      <c r="J19" s="208"/>
      <c r="K19" s="232"/>
      <c r="L19" s="256"/>
      <c r="M19" s="260"/>
      <c r="N19" s="267"/>
    </row>
    <row r="20" spans="1:15" s="107" customFormat="1" ht="15.75" customHeight="1">
      <c r="A20" s="121"/>
      <c r="B20" s="145"/>
      <c r="C20" s="145"/>
      <c r="D20" s="157"/>
      <c r="E20" s="157"/>
      <c r="F20" s="179"/>
      <c r="G20" s="157"/>
      <c r="H20" s="157"/>
      <c r="I20" s="157"/>
      <c r="J20" s="207"/>
      <c r="K20" s="235"/>
      <c r="L20" s="256"/>
      <c r="M20" s="260"/>
      <c r="N20" s="267"/>
    </row>
    <row r="21" spans="1:15" s="107" customFormat="1" ht="15.75" customHeight="1">
      <c r="A21" s="120"/>
      <c r="B21" s="144"/>
      <c r="C21" s="144"/>
      <c r="D21" s="158"/>
      <c r="E21" s="158"/>
      <c r="F21" s="176"/>
      <c r="G21" s="144"/>
      <c r="H21" s="185"/>
      <c r="I21" s="193"/>
      <c r="J21" s="206"/>
      <c r="K21" s="232"/>
      <c r="L21" s="256"/>
      <c r="M21" s="260"/>
      <c r="N21" s="267"/>
    </row>
    <row r="22" spans="1:15" s="109" customFormat="1" ht="15.75" customHeight="1">
      <c r="A22" s="121"/>
      <c r="B22" s="145"/>
      <c r="C22" s="145"/>
      <c r="D22" s="159"/>
      <c r="E22" s="159"/>
      <c r="F22" s="177"/>
      <c r="G22" s="145"/>
      <c r="H22" s="186"/>
      <c r="I22" s="194"/>
      <c r="J22" s="205"/>
      <c r="K22" s="236"/>
      <c r="L22" s="255"/>
      <c r="M22" s="263"/>
      <c r="N22" s="268"/>
    </row>
    <row r="23" spans="1:15" s="109" customFormat="1" ht="15.75" customHeight="1">
      <c r="A23" s="120"/>
      <c r="B23" s="144"/>
      <c r="C23" s="144"/>
      <c r="D23" s="153"/>
      <c r="E23" s="169"/>
      <c r="F23" s="175"/>
      <c r="G23" s="131"/>
      <c r="H23" s="184"/>
      <c r="I23" s="192"/>
      <c r="J23" s="206"/>
      <c r="K23" s="237"/>
      <c r="L23" s="255"/>
      <c r="M23" s="263"/>
      <c r="N23" s="268"/>
    </row>
    <row r="24" spans="1:15" s="109" customFormat="1" ht="15.75" customHeight="1">
      <c r="A24" s="121"/>
      <c r="B24" s="145"/>
      <c r="C24" s="145"/>
      <c r="D24" s="155"/>
      <c r="E24" s="170"/>
      <c r="F24" s="177"/>
      <c r="G24" s="145"/>
      <c r="H24" s="186"/>
      <c r="I24" s="194"/>
      <c r="J24" s="205"/>
      <c r="K24" s="236"/>
      <c r="L24" s="255"/>
      <c r="M24" s="263"/>
      <c r="N24" s="268"/>
    </row>
    <row r="25" spans="1:15" s="109" customFormat="1" ht="15.75" customHeight="1">
      <c r="A25" s="120"/>
      <c r="B25" s="144"/>
      <c r="C25" s="144"/>
      <c r="D25" s="154"/>
      <c r="E25" s="171"/>
      <c r="F25" s="176"/>
      <c r="G25" s="144"/>
      <c r="H25" s="185"/>
      <c r="I25" s="193"/>
      <c r="J25" s="206"/>
      <c r="K25" s="237"/>
      <c r="L25" s="255"/>
      <c r="M25" s="263"/>
      <c r="N25" s="268"/>
    </row>
    <row r="26" spans="1:15" s="109" customFormat="1" ht="15.75" customHeight="1">
      <c r="A26" s="121"/>
      <c r="B26" s="145"/>
      <c r="C26" s="145"/>
      <c r="D26" s="155"/>
      <c r="E26" s="170"/>
      <c r="F26" s="177"/>
      <c r="G26" s="145"/>
      <c r="H26" s="186"/>
      <c r="I26" s="194"/>
      <c r="J26" s="205"/>
      <c r="K26" s="236"/>
      <c r="L26" s="255"/>
      <c r="M26" s="263"/>
      <c r="N26" s="268"/>
    </row>
    <row r="27" spans="1:15" s="107" customFormat="1" ht="15.75" customHeight="1">
      <c r="A27" s="119"/>
      <c r="B27" s="131"/>
      <c r="C27" s="131"/>
      <c r="D27" s="154"/>
      <c r="E27" s="171"/>
      <c r="F27" s="176"/>
      <c r="G27" s="144"/>
      <c r="H27" s="185"/>
      <c r="I27" s="193"/>
      <c r="J27" s="206"/>
      <c r="K27" s="234"/>
      <c r="L27" s="256"/>
      <c r="M27" s="260"/>
      <c r="N27" s="267"/>
    </row>
    <row r="28" spans="1:15" s="109" customFormat="1" ht="15.75" customHeight="1">
      <c r="A28" s="121"/>
      <c r="B28" s="145"/>
      <c r="C28" s="145"/>
      <c r="D28" s="155"/>
      <c r="E28" s="170"/>
      <c r="F28" s="177"/>
      <c r="G28" s="145"/>
      <c r="H28" s="186"/>
      <c r="I28" s="194"/>
      <c r="J28" s="205"/>
      <c r="K28" s="236"/>
      <c r="L28" s="255"/>
      <c r="M28" s="263"/>
      <c r="N28" s="268"/>
    </row>
    <row r="29" spans="1:15" s="107" customFormat="1" ht="15.75" customHeight="1">
      <c r="A29" s="120"/>
      <c r="B29" s="144"/>
      <c r="C29" s="144"/>
      <c r="D29" s="154" t="s">
        <v>48</v>
      </c>
      <c r="E29" s="171"/>
      <c r="F29" s="176"/>
      <c r="G29" s="144"/>
      <c r="H29" s="185"/>
      <c r="I29" s="195">
        <f>SUM(J11,J13)</f>
        <v>0</v>
      </c>
      <c r="J29" s="209"/>
      <c r="K29" s="237"/>
      <c r="L29" s="256"/>
      <c r="M29" s="260"/>
      <c r="N29" s="269"/>
      <c r="O29" s="260"/>
    </row>
    <row r="30" spans="1:15" s="109" customFormat="1" ht="15.75" customHeight="1">
      <c r="A30" s="122"/>
      <c r="B30" s="127"/>
      <c r="C30" s="127"/>
      <c r="D30" s="160"/>
      <c r="E30" s="160"/>
      <c r="F30" s="180"/>
      <c r="G30" s="127"/>
      <c r="H30" s="188"/>
      <c r="I30" s="196"/>
      <c r="J30" s="210"/>
      <c r="K30" s="238"/>
      <c r="L30" s="255"/>
      <c r="M30" s="263"/>
      <c r="N30" s="268"/>
    </row>
    <row r="31" spans="1:15" s="107" customFormat="1" ht="15.75" customHeight="1">
      <c r="A31" s="123" t="s">
        <v>127</v>
      </c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256"/>
      <c r="M31" s="260"/>
      <c r="N31" s="267"/>
    </row>
    <row r="32" spans="1:15" s="107" customFormat="1" ht="15.75" customHeight="1">
      <c r="A32" s="124" t="s">
        <v>5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256"/>
      <c r="M32" s="260"/>
      <c r="N32" s="267"/>
    </row>
    <row r="33" spans="1:15" s="107" customFormat="1" ht="15.75" customHeight="1">
      <c r="A33" s="125"/>
      <c r="B33" s="125"/>
      <c r="C33" s="125"/>
      <c r="D33" s="161"/>
      <c r="E33" s="161"/>
      <c r="F33" s="125"/>
      <c r="G33" s="125"/>
      <c r="H33" s="189"/>
      <c r="I33" s="197"/>
      <c r="J33" s="197"/>
      <c r="K33" s="161"/>
      <c r="L33" s="256"/>
      <c r="M33" s="260"/>
      <c r="N33" s="267"/>
    </row>
    <row r="34" spans="1:15" ht="24" customHeight="1">
      <c r="A34" s="126"/>
      <c r="B34" s="126"/>
      <c r="C34" s="126"/>
      <c r="D34" s="149"/>
      <c r="E34" s="167"/>
      <c r="F34" s="167"/>
      <c r="G34" s="167"/>
      <c r="H34" s="167"/>
      <c r="I34" s="167"/>
      <c r="J34" s="167"/>
      <c r="K34" s="222"/>
    </row>
    <row r="35" spans="1:15" ht="21.75" customHeight="1">
      <c r="A35" s="111"/>
      <c r="B35" s="137"/>
      <c r="C35" s="137"/>
      <c r="D35" s="150" t="str">
        <f>$D$2</f>
        <v>6魚防第5号</v>
      </c>
      <c r="E35" s="164"/>
      <c r="F35" s="164"/>
      <c r="G35" s="164"/>
      <c r="H35" s="164"/>
      <c r="I35" s="164"/>
      <c r="J35" s="164"/>
      <c r="K35" s="223"/>
    </row>
    <row r="36" spans="1:15" ht="21.75" customHeight="1">
      <c r="A36" s="112"/>
      <c r="B36" s="138"/>
      <c r="C36" s="138"/>
      <c r="D36" s="150" t="str">
        <f>$D$3</f>
        <v>同報系防災行政無線屋外拡声子局更新工事</v>
      </c>
      <c r="E36" s="138"/>
      <c r="F36" s="138"/>
      <c r="G36" s="138"/>
      <c r="H36" s="138"/>
      <c r="I36" s="138"/>
      <c r="J36" s="138"/>
      <c r="K36" s="224"/>
    </row>
    <row r="37" spans="1:15" ht="12" customHeight="1">
      <c r="A37" s="112"/>
      <c r="B37" s="138"/>
      <c r="C37" s="138"/>
      <c r="D37" s="150"/>
      <c r="E37" s="138"/>
      <c r="F37" s="138"/>
      <c r="G37" s="138"/>
      <c r="H37" s="138"/>
      <c r="I37" s="138"/>
      <c r="J37" s="138"/>
      <c r="K37" s="224"/>
    </row>
    <row r="38" spans="1:15" ht="32.25" customHeight="1">
      <c r="A38" s="113" t="s">
        <v>39</v>
      </c>
      <c r="B38" s="139"/>
      <c r="C38" s="139"/>
      <c r="D38" s="139"/>
      <c r="E38" s="139"/>
      <c r="F38" s="139"/>
      <c r="G38" s="139"/>
      <c r="H38" s="139"/>
      <c r="I38" s="139"/>
      <c r="J38" s="139"/>
      <c r="K38" s="225"/>
    </row>
    <row r="39" spans="1:15" ht="27.75" customHeight="1">
      <c r="A39" s="114"/>
      <c r="B39" s="140"/>
      <c r="C39" s="140"/>
      <c r="D39" s="162" t="s">
        <v>140</v>
      </c>
      <c r="E39" s="140"/>
      <c r="F39" s="140"/>
      <c r="G39" s="140"/>
      <c r="H39" s="140"/>
      <c r="I39" s="140"/>
      <c r="J39" s="140"/>
      <c r="K39" s="226"/>
    </row>
    <row r="40" spans="1:15" s="107" customFormat="1" ht="15.75" customHeight="1">
      <c r="A40" s="116" t="s">
        <v>46</v>
      </c>
      <c r="B40" s="142"/>
      <c r="C40" s="142"/>
      <c r="D40" s="142"/>
      <c r="E40" s="168"/>
      <c r="F40" s="173" t="s">
        <v>154</v>
      </c>
      <c r="G40" s="142"/>
      <c r="H40" s="142"/>
      <c r="I40" s="142"/>
      <c r="J40" s="168"/>
      <c r="K40" s="228" t="s">
        <v>30</v>
      </c>
      <c r="L40" s="254"/>
      <c r="M40" s="261"/>
      <c r="N40" s="267"/>
    </row>
    <row r="41" spans="1:15" s="107" customFormat="1" ht="15.75" customHeight="1">
      <c r="A41" s="117"/>
      <c r="B41" s="143"/>
      <c r="C41" s="143"/>
      <c r="D41" s="152"/>
      <c r="E41" s="152"/>
      <c r="F41" s="174"/>
      <c r="G41" s="143"/>
      <c r="H41" s="183"/>
      <c r="I41" s="191"/>
      <c r="J41" s="201"/>
      <c r="K41" s="229"/>
      <c r="L41" s="256"/>
      <c r="M41" s="260"/>
      <c r="N41" s="267"/>
    </row>
    <row r="42" spans="1:15" s="107" customFormat="1" ht="15.75" customHeight="1">
      <c r="A42" s="119">
        <v>1</v>
      </c>
      <c r="B42" s="131"/>
      <c r="C42" s="131"/>
      <c r="D42" s="153" t="s">
        <v>34</v>
      </c>
      <c r="E42" s="153"/>
      <c r="F42" s="175"/>
      <c r="G42" s="131"/>
      <c r="H42" s="184"/>
      <c r="I42" s="192"/>
      <c r="J42" s="202">
        <f>J96</f>
        <v>0</v>
      </c>
      <c r="K42" s="230"/>
      <c r="L42" s="256"/>
      <c r="M42" s="260"/>
      <c r="N42" s="267"/>
      <c r="O42" s="260"/>
    </row>
    <row r="43" spans="1:15" s="107" customFormat="1" ht="15.75" customHeight="1">
      <c r="A43" s="121"/>
      <c r="B43" s="145"/>
      <c r="C43" s="145"/>
      <c r="D43" s="155"/>
      <c r="E43" s="155"/>
      <c r="F43" s="177"/>
      <c r="G43" s="145"/>
      <c r="H43" s="186"/>
      <c r="I43" s="194"/>
      <c r="J43" s="211"/>
      <c r="K43" s="239"/>
      <c r="L43" s="256"/>
      <c r="M43" s="260"/>
      <c r="N43" s="267"/>
    </row>
    <row r="44" spans="1:15" s="107" customFormat="1" ht="15.75" customHeight="1">
      <c r="A44" s="119">
        <v>2</v>
      </c>
      <c r="B44" s="131"/>
      <c r="C44" s="131"/>
      <c r="D44" s="154" t="s">
        <v>45</v>
      </c>
      <c r="E44" s="153"/>
      <c r="F44" s="175"/>
      <c r="G44" s="131"/>
      <c r="H44" s="184"/>
      <c r="I44" s="192"/>
      <c r="J44" s="202">
        <f>本工事費内訳書!Q172</f>
        <v>0</v>
      </c>
      <c r="K44" s="230"/>
      <c r="L44" s="256"/>
      <c r="M44" s="260"/>
      <c r="N44" s="267"/>
      <c r="O44" s="260"/>
    </row>
    <row r="45" spans="1:15" s="107" customFormat="1" ht="15.75" customHeight="1">
      <c r="A45" s="119"/>
      <c r="B45" s="131"/>
      <c r="C45" s="131"/>
      <c r="D45" s="153"/>
      <c r="E45" s="153"/>
      <c r="F45" s="175"/>
      <c r="G45" s="131"/>
      <c r="H45" s="184"/>
      <c r="I45" s="192"/>
      <c r="J45" s="202"/>
      <c r="K45" s="230"/>
      <c r="L45" s="256"/>
      <c r="M45" s="260"/>
      <c r="N45" s="267"/>
    </row>
    <row r="46" spans="1:15" s="107" customFormat="1" ht="15.75" customHeight="1">
      <c r="A46" s="120">
        <v>3</v>
      </c>
      <c r="B46" s="144"/>
      <c r="C46" s="144"/>
      <c r="D46" s="154" t="s">
        <v>144</v>
      </c>
      <c r="E46" s="154"/>
      <c r="F46" s="176"/>
      <c r="G46" s="144"/>
      <c r="H46" s="185"/>
      <c r="I46" s="193"/>
      <c r="J46" s="212">
        <f>J160</f>
        <v>0</v>
      </c>
      <c r="K46" s="240"/>
      <c r="L46" s="256"/>
      <c r="M46" s="260"/>
      <c r="N46" s="267"/>
      <c r="O46" s="260"/>
    </row>
    <row r="47" spans="1:15" s="107" customFormat="1" ht="15.75" customHeight="1">
      <c r="A47" s="119"/>
      <c r="B47" s="131"/>
      <c r="C47" s="131"/>
      <c r="D47" s="155"/>
      <c r="E47" s="153"/>
      <c r="F47" s="175"/>
      <c r="G47" s="131"/>
      <c r="H47" s="184"/>
      <c r="I47" s="192"/>
      <c r="J47" s="202"/>
      <c r="K47" s="230"/>
      <c r="L47" s="256"/>
      <c r="M47" s="260"/>
      <c r="N47" s="267"/>
      <c r="O47" s="260"/>
    </row>
    <row r="48" spans="1:15" s="107" customFormat="1" ht="15.75" customHeight="1">
      <c r="A48" s="120">
        <v>4</v>
      </c>
      <c r="B48" s="144"/>
      <c r="C48" s="144"/>
      <c r="D48" s="163" t="s">
        <v>145</v>
      </c>
      <c r="E48" s="154"/>
      <c r="F48" s="176"/>
      <c r="G48" s="144"/>
      <c r="H48" s="185"/>
      <c r="I48" s="193"/>
      <c r="J48" s="212">
        <f>J170</f>
        <v>0</v>
      </c>
      <c r="K48" s="240"/>
      <c r="L48" s="256"/>
      <c r="M48" s="260"/>
      <c r="N48" s="267"/>
      <c r="O48" s="260"/>
    </row>
    <row r="49" spans="1:15" s="107" customFormat="1" ht="15.75" customHeight="1">
      <c r="A49" s="121"/>
      <c r="B49" s="145"/>
      <c r="C49" s="145"/>
      <c r="D49" s="159"/>
      <c r="E49" s="155"/>
      <c r="F49" s="177"/>
      <c r="G49" s="145"/>
      <c r="H49" s="186"/>
      <c r="I49" s="194"/>
      <c r="J49" s="211"/>
      <c r="K49" s="239"/>
      <c r="L49" s="256"/>
      <c r="M49" s="260"/>
      <c r="N49" s="267"/>
    </row>
    <row r="50" spans="1:15" s="107" customFormat="1" ht="15.75" customHeight="1">
      <c r="A50" s="119"/>
      <c r="B50" s="131"/>
      <c r="C50" s="131"/>
      <c r="D50" s="163"/>
      <c r="E50" s="163"/>
      <c r="F50" s="175"/>
      <c r="G50" s="131"/>
      <c r="H50" s="184"/>
      <c r="I50" s="192"/>
      <c r="J50" s="202"/>
      <c r="K50" s="234"/>
      <c r="L50" s="256"/>
      <c r="M50" s="260"/>
      <c r="N50" s="267"/>
      <c r="O50" s="260"/>
    </row>
    <row r="51" spans="1:15" s="107" customFormat="1" ht="15.75" customHeight="1">
      <c r="A51" s="121"/>
      <c r="B51" s="145"/>
      <c r="C51" s="145"/>
      <c r="D51" s="159"/>
      <c r="E51" s="159"/>
      <c r="F51" s="177"/>
      <c r="G51" s="145"/>
      <c r="H51" s="186"/>
      <c r="I51" s="194"/>
      <c r="J51" s="211"/>
      <c r="K51" s="235"/>
      <c r="L51" s="256"/>
      <c r="M51" s="260"/>
      <c r="N51" s="267"/>
    </row>
    <row r="52" spans="1:15" s="107" customFormat="1" ht="15.75" customHeight="1">
      <c r="A52" s="119"/>
      <c r="B52" s="131"/>
      <c r="C52" s="131"/>
      <c r="D52" s="153"/>
      <c r="E52" s="153"/>
      <c r="F52" s="175"/>
      <c r="G52" s="131"/>
      <c r="H52" s="184"/>
      <c r="I52" s="192"/>
      <c r="J52" s="202"/>
      <c r="K52" s="230"/>
      <c r="L52" s="256"/>
      <c r="M52" s="260"/>
      <c r="N52" s="267"/>
    </row>
    <row r="53" spans="1:15" s="107" customFormat="1" ht="15.75" customHeight="1">
      <c r="A53" s="121"/>
      <c r="B53" s="145"/>
      <c r="C53" s="145"/>
      <c r="D53" s="155"/>
      <c r="E53" s="155"/>
      <c r="F53" s="177"/>
      <c r="G53" s="145"/>
      <c r="H53" s="186"/>
      <c r="I53" s="194"/>
      <c r="J53" s="211"/>
      <c r="K53" s="239"/>
      <c r="L53" s="256"/>
      <c r="M53" s="260"/>
      <c r="N53" s="267"/>
    </row>
    <row r="54" spans="1:15" s="107" customFormat="1" ht="15.75" customHeight="1">
      <c r="A54" s="120"/>
      <c r="B54" s="144"/>
      <c r="C54" s="144"/>
      <c r="D54" s="154"/>
      <c r="E54" s="154"/>
      <c r="F54" s="176"/>
      <c r="G54" s="144"/>
      <c r="H54" s="185"/>
      <c r="I54" s="193"/>
      <c r="J54" s="212"/>
      <c r="K54" s="240"/>
      <c r="L54" s="256"/>
      <c r="M54" s="260"/>
      <c r="N54" s="267"/>
    </row>
    <row r="55" spans="1:15" s="107" customFormat="1" ht="15.75" customHeight="1">
      <c r="A55" s="121"/>
      <c r="B55" s="145"/>
      <c r="C55" s="145"/>
      <c r="D55" s="155"/>
      <c r="E55" s="155"/>
      <c r="F55" s="177"/>
      <c r="G55" s="145"/>
      <c r="H55" s="186"/>
      <c r="I55" s="194"/>
      <c r="J55" s="211"/>
      <c r="K55" s="239"/>
      <c r="L55" s="256"/>
      <c r="M55" s="260"/>
      <c r="N55" s="267"/>
    </row>
    <row r="56" spans="1:15" s="107" customFormat="1" ht="15.75" customHeight="1">
      <c r="A56" s="120"/>
      <c r="B56" s="144"/>
      <c r="C56" s="144"/>
      <c r="D56" s="154"/>
      <c r="E56" s="154"/>
      <c r="F56" s="176"/>
      <c r="G56" s="144"/>
      <c r="H56" s="185"/>
      <c r="I56" s="193"/>
      <c r="J56" s="212"/>
      <c r="K56" s="240"/>
      <c r="L56" s="256"/>
      <c r="M56" s="260"/>
      <c r="N56" s="267"/>
    </row>
    <row r="57" spans="1:15" s="107" customFormat="1" ht="15.75" customHeight="1">
      <c r="A57" s="121"/>
      <c r="B57" s="145"/>
      <c r="C57" s="145"/>
      <c r="D57" s="155"/>
      <c r="E57" s="155"/>
      <c r="F57" s="177"/>
      <c r="G57" s="145"/>
      <c r="H57" s="186"/>
      <c r="I57" s="194"/>
      <c r="J57" s="211"/>
      <c r="K57" s="239"/>
      <c r="L57" s="256"/>
      <c r="M57" s="260"/>
      <c r="N57" s="267"/>
    </row>
    <row r="58" spans="1:15" s="109" customFormat="1" ht="15.75" customHeight="1">
      <c r="A58" s="120"/>
      <c r="B58" s="144"/>
      <c r="C58" s="144"/>
      <c r="D58" s="153"/>
      <c r="E58" s="169"/>
      <c r="F58" s="175"/>
      <c r="G58" s="131"/>
      <c r="H58" s="184"/>
      <c r="I58" s="192"/>
      <c r="J58" s="212"/>
      <c r="K58" s="237"/>
      <c r="L58" s="255"/>
      <c r="M58" s="263"/>
      <c r="N58" s="268"/>
    </row>
    <row r="59" spans="1:15" s="109" customFormat="1" ht="15.75" customHeight="1">
      <c r="A59" s="121"/>
      <c r="B59" s="145"/>
      <c r="C59" s="145"/>
      <c r="D59" s="155"/>
      <c r="E59" s="170"/>
      <c r="F59" s="177"/>
      <c r="G59" s="145"/>
      <c r="H59" s="186"/>
      <c r="I59" s="194"/>
      <c r="J59" s="211"/>
      <c r="K59" s="236"/>
      <c r="L59" s="255"/>
      <c r="M59" s="263"/>
      <c r="N59" s="268"/>
    </row>
    <row r="60" spans="1:15" s="109" customFormat="1" ht="15.75" customHeight="1">
      <c r="A60" s="120"/>
      <c r="B60" s="144"/>
      <c r="C60" s="144"/>
      <c r="D60" s="154"/>
      <c r="E60" s="171"/>
      <c r="F60" s="176"/>
      <c r="G60" s="144"/>
      <c r="H60" s="185"/>
      <c r="I60" s="193"/>
      <c r="J60" s="212"/>
      <c r="K60" s="237"/>
      <c r="L60" s="255"/>
      <c r="M60" s="263"/>
      <c r="N60" s="268"/>
    </row>
    <row r="61" spans="1:15" s="109" customFormat="1" ht="15.75" customHeight="1">
      <c r="A61" s="121"/>
      <c r="B61" s="145"/>
      <c r="C61" s="145"/>
      <c r="D61" s="155"/>
      <c r="E61" s="170"/>
      <c r="F61" s="177"/>
      <c r="G61" s="145"/>
      <c r="H61" s="186"/>
      <c r="I61" s="194"/>
      <c r="J61" s="211"/>
      <c r="K61" s="236"/>
      <c r="L61" s="255"/>
      <c r="M61" s="263"/>
      <c r="N61" s="268"/>
    </row>
    <row r="62" spans="1:15" s="107" customFormat="1" ht="15.75" customHeight="1">
      <c r="A62" s="119"/>
      <c r="B62" s="131"/>
      <c r="C62" s="131"/>
      <c r="D62" s="154"/>
      <c r="E62" s="171"/>
      <c r="F62" s="176"/>
      <c r="G62" s="144"/>
      <c r="H62" s="185"/>
      <c r="I62" s="195"/>
      <c r="J62" s="209"/>
      <c r="K62" s="234"/>
      <c r="L62" s="256"/>
      <c r="M62" s="260"/>
      <c r="N62" s="267"/>
    </row>
    <row r="63" spans="1:15" s="109" customFormat="1" ht="15.75" customHeight="1">
      <c r="A63" s="121"/>
      <c r="B63" s="145"/>
      <c r="C63" s="145"/>
      <c r="D63" s="155"/>
      <c r="E63" s="170"/>
      <c r="F63" s="177"/>
      <c r="G63" s="145"/>
      <c r="H63" s="186"/>
      <c r="I63" s="198"/>
      <c r="J63" s="213"/>
      <c r="K63" s="236"/>
      <c r="L63" s="255"/>
      <c r="M63" s="263"/>
      <c r="N63" s="268"/>
    </row>
    <row r="64" spans="1:15" s="107" customFormat="1" ht="15.75" customHeight="1">
      <c r="A64" s="120"/>
      <c r="B64" s="144"/>
      <c r="C64" s="144"/>
      <c r="D64" s="154" t="s">
        <v>48</v>
      </c>
      <c r="E64" s="171"/>
      <c r="F64" s="176"/>
      <c r="G64" s="144"/>
      <c r="H64" s="185"/>
      <c r="I64" s="193"/>
      <c r="J64" s="212">
        <f>SUM(J42,J44,J46,J48,J50,J52)</f>
        <v>0</v>
      </c>
      <c r="K64" s="237"/>
      <c r="L64" s="256"/>
      <c r="M64" s="260"/>
      <c r="N64" s="267"/>
    </row>
    <row r="65" spans="1:16" s="109" customFormat="1" ht="15.75" customHeight="1">
      <c r="A65" s="122"/>
      <c r="B65" s="127"/>
      <c r="C65" s="127"/>
      <c r="D65" s="160"/>
      <c r="E65" s="160"/>
      <c r="F65" s="180"/>
      <c r="G65" s="127"/>
      <c r="H65" s="188"/>
      <c r="I65" s="199"/>
      <c r="J65" s="214"/>
      <c r="K65" s="238"/>
      <c r="L65" s="255"/>
      <c r="M65" s="263"/>
      <c r="N65" s="268"/>
    </row>
    <row r="66" spans="1:16" s="109" customFormat="1" ht="24" customHeight="1">
      <c r="A66" s="127"/>
      <c r="B66" s="127"/>
      <c r="C66" s="127"/>
      <c r="D66" s="160"/>
      <c r="E66" s="160"/>
      <c r="F66" s="127"/>
      <c r="G66" s="127"/>
      <c r="H66" s="188"/>
      <c r="I66" s="199"/>
      <c r="J66" s="199"/>
      <c r="K66" s="241"/>
      <c r="L66" s="255"/>
      <c r="M66" s="263"/>
      <c r="N66" s="268"/>
    </row>
    <row r="67" spans="1:16" ht="21.75" customHeight="1">
      <c r="A67" s="111"/>
      <c r="B67" s="137"/>
      <c r="C67" s="137"/>
      <c r="D67" s="150" t="str">
        <f>$D$2</f>
        <v>6魚防第5号</v>
      </c>
      <c r="E67" s="137"/>
      <c r="F67" s="137"/>
      <c r="G67" s="137"/>
      <c r="H67" s="137"/>
      <c r="I67" s="137"/>
      <c r="J67" s="137"/>
      <c r="K67" s="242"/>
    </row>
    <row r="68" spans="1:16" ht="21.75" customHeight="1">
      <c r="A68" s="112"/>
      <c r="B68" s="138"/>
      <c r="C68" s="138"/>
      <c r="D68" s="150" t="str">
        <f>$D$3</f>
        <v>同報系防災行政無線屋外拡声子局更新工事</v>
      </c>
      <c r="E68" s="138"/>
      <c r="F68" s="138"/>
      <c r="G68" s="138"/>
      <c r="H68" s="138"/>
      <c r="I68" s="138"/>
      <c r="J68" s="138"/>
      <c r="K68" s="224"/>
    </row>
    <row r="69" spans="1:16" ht="12" customHeight="1">
      <c r="A69" s="112"/>
      <c r="B69" s="138"/>
      <c r="C69" s="138"/>
      <c r="D69" s="150"/>
      <c r="E69" s="138"/>
      <c r="F69" s="138"/>
      <c r="G69" s="138"/>
      <c r="H69" s="138"/>
      <c r="I69" s="138"/>
      <c r="J69" s="138"/>
      <c r="K69" s="224"/>
    </row>
    <row r="70" spans="1:16" ht="32.25" customHeight="1">
      <c r="A70" s="113" t="s">
        <v>39</v>
      </c>
      <c r="B70" s="139"/>
      <c r="C70" s="139"/>
      <c r="D70" s="139"/>
      <c r="E70" s="139"/>
      <c r="F70" s="139"/>
      <c r="G70" s="139"/>
      <c r="H70" s="139"/>
      <c r="I70" s="139"/>
      <c r="J70" s="139"/>
      <c r="K70" s="225"/>
    </row>
    <row r="71" spans="1:16" ht="27" customHeight="1">
      <c r="A71" s="114"/>
      <c r="B71" s="140">
        <v>1</v>
      </c>
      <c r="C71" s="140"/>
      <c r="D71" s="164" t="s">
        <v>54</v>
      </c>
      <c r="E71" s="140"/>
      <c r="F71" s="140"/>
      <c r="G71" s="140"/>
      <c r="H71" s="140"/>
      <c r="I71" s="140"/>
      <c r="J71" s="140"/>
      <c r="K71" s="226"/>
    </row>
    <row r="72" spans="1:16" s="107" customFormat="1" ht="15.75" customHeight="1">
      <c r="A72" s="116" t="s">
        <v>46</v>
      </c>
      <c r="B72" s="142"/>
      <c r="C72" s="142"/>
      <c r="D72" s="142"/>
      <c r="E72" s="168"/>
      <c r="F72" s="173" t="s">
        <v>154</v>
      </c>
      <c r="G72" s="142"/>
      <c r="H72" s="142"/>
      <c r="I72" s="142"/>
      <c r="J72" s="168"/>
      <c r="K72" s="228" t="s">
        <v>30</v>
      </c>
      <c r="L72" s="254"/>
      <c r="M72" s="261"/>
      <c r="N72" s="267"/>
    </row>
    <row r="73" spans="1:16" s="107" customFormat="1" ht="15.75" customHeight="1">
      <c r="A73" s="117"/>
      <c r="B73" s="143"/>
      <c r="C73" s="143"/>
      <c r="D73" s="152"/>
      <c r="E73" s="152"/>
      <c r="F73" s="174"/>
      <c r="G73" s="143"/>
      <c r="H73" s="183"/>
      <c r="I73" s="191"/>
      <c r="J73" s="201"/>
      <c r="K73" s="229"/>
      <c r="L73" s="256"/>
      <c r="M73" s="260"/>
      <c r="N73" s="267"/>
    </row>
    <row r="74" spans="1:16" s="107" customFormat="1" ht="15.75" customHeight="1">
      <c r="A74" s="120">
        <v>1</v>
      </c>
      <c r="B74" s="144"/>
      <c r="C74" s="144"/>
      <c r="D74" s="154" t="s">
        <v>34</v>
      </c>
      <c r="E74" s="154"/>
      <c r="F74" s="176"/>
      <c r="G74" s="144"/>
      <c r="H74" s="185"/>
      <c r="I74" s="193"/>
      <c r="J74" s="215"/>
      <c r="K74" s="240"/>
      <c r="L74" s="256"/>
      <c r="M74" s="260"/>
      <c r="N74" s="267"/>
    </row>
    <row r="75" spans="1:16" s="107" customFormat="1" ht="15.75" customHeight="1">
      <c r="A75" s="121"/>
      <c r="B75" s="145"/>
      <c r="C75" s="145"/>
      <c r="D75" s="155"/>
      <c r="E75" s="155"/>
      <c r="F75" s="177"/>
      <c r="G75" s="145"/>
      <c r="H75" s="186"/>
      <c r="I75" s="194"/>
      <c r="J75" s="216"/>
      <c r="K75" s="239"/>
      <c r="L75" s="256"/>
      <c r="M75" s="260"/>
      <c r="N75" s="267"/>
    </row>
    <row r="76" spans="1:16" s="107" customFormat="1" ht="15.75" customHeight="1">
      <c r="A76" s="120"/>
      <c r="B76" s="144">
        <v>1</v>
      </c>
      <c r="C76" s="144"/>
      <c r="D76" s="154" t="s">
        <v>8</v>
      </c>
      <c r="E76" s="153"/>
      <c r="F76" s="176"/>
      <c r="G76" s="144"/>
      <c r="H76" s="185"/>
      <c r="I76" s="193"/>
      <c r="J76" s="212">
        <f>本工事費内訳書!Q6</f>
        <v>0</v>
      </c>
      <c r="K76" s="243" t="s">
        <v>93</v>
      </c>
      <c r="L76" s="256"/>
      <c r="M76" s="260"/>
      <c r="N76" s="267"/>
      <c r="P76" s="260"/>
    </row>
    <row r="77" spans="1:16" s="107" customFormat="1" ht="15.75" customHeight="1">
      <c r="A77" s="121"/>
      <c r="B77" s="145"/>
      <c r="C77" s="145"/>
      <c r="D77" s="155"/>
      <c r="E77" s="155"/>
      <c r="F77" s="177"/>
      <c r="G77" s="145"/>
      <c r="H77" s="186"/>
      <c r="I77" s="194"/>
      <c r="J77" s="211"/>
      <c r="K77" s="239"/>
      <c r="L77" s="256"/>
      <c r="M77" s="260"/>
      <c r="N77" s="267"/>
    </row>
    <row r="78" spans="1:16" s="107" customFormat="1" ht="15.75" customHeight="1">
      <c r="A78" s="119"/>
      <c r="B78" s="131"/>
      <c r="C78" s="144"/>
      <c r="D78" s="154"/>
      <c r="E78" s="153"/>
      <c r="F78" s="175"/>
      <c r="G78" s="131"/>
      <c r="H78" s="184"/>
      <c r="I78" s="192"/>
      <c r="J78" s="202"/>
      <c r="K78" s="234"/>
      <c r="L78" s="256"/>
      <c r="M78" s="260"/>
      <c r="N78" s="267"/>
      <c r="O78" s="260"/>
    </row>
    <row r="79" spans="1:16" s="107" customFormat="1" ht="15.75" customHeight="1">
      <c r="A79" s="121"/>
      <c r="B79" s="145"/>
      <c r="C79" s="145"/>
      <c r="D79" s="159"/>
      <c r="E79" s="159"/>
      <c r="F79" s="177"/>
      <c r="G79" s="145"/>
      <c r="H79" s="186"/>
      <c r="I79" s="194"/>
      <c r="J79" s="216"/>
      <c r="K79" s="235"/>
      <c r="L79" s="256"/>
      <c r="M79" s="260"/>
      <c r="N79" s="267"/>
    </row>
    <row r="80" spans="1:16" s="107" customFormat="1" ht="15.75" customHeight="1">
      <c r="A80" s="120"/>
      <c r="B80" s="144"/>
      <c r="C80" s="144"/>
      <c r="D80" s="154"/>
      <c r="E80" s="153"/>
      <c r="F80" s="176"/>
      <c r="G80" s="144"/>
      <c r="H80" s="185"/>
      <c r="I80" s="193"/>
      <c r="J80" s="215"/>
      <c r="K80" s="240"/>
      <c r="L80" s="256"/>
      <c r="M80" s="260"/>
      <c r="N80" s="267"/>
      <c r="P80" s="260"/>
    </row>
    <row r="81" spans="1:14" s="107" customFormat="1" ht="15.75" customHeight="1">
      <c r="A81" s="121"/>
      <c r="B81" s="145"/>
      <c r="C81" s="145"/>
      <c r="D81" s="155"/>
      <c r="E81" s="155"/>
      <c r="F81" s="177"/>
      <c r="G81" s="145"/>
      <c r="H81" s="186"/>
      <c r="I81" s="194"/>
      <c r="J81" s="216"/>
      <c r="K81" s="239"/>
      <c r="L81" s="256"/>
      <c r="M81" s="260"/>
      <c r="N81" s="267"/>
    </row>
    <row r="82" spans="1:14" s="107" customFormat="1" ht="15.75" customHeight="1">
      <c r="A82" s="120"/>
      <c r="B82" s="144"/>
      <c r="C82" s="144"/>
      <c r="D82" s="156"/>
      <c r="E82" s="153"/>
      <c r="F82" s="178"/>
      <c r="G82" s="131"/>
      <c r="H82" s="187"/>
      <c r="I82" s="193"/>
      <c r="J82" s="215"/>
      <c r="K82" s="234"/>
      <c r="L82" s="256"/>
      <c r="M82" s="260"/>
      <c r="N82" s="267"/>
    </row>
    <row r="83" spans="1:14" s="107" customFormat="1" ht="15.75" customHeight="1">
      <c r="A83" s="121"/>
      <c r="B83" s="145"/>
      <c r="C83" s="145"/>
      <c r="D83" s="157"/>
      <c r="E83" s="157"/>
      <c r="F83" s="179"/>
      <c r="G83" s="126"/>
      <c r="H83" s="157"/>
      <c r="I83" s="157"/>
      <c r="J83" s="217"/>
      <c r="K83" s="235"/>
      <c r="L83" s="256"/>
      <c r="M83" s="260"/>
      <c r="N83" s="267"/>
    </row>
    <row r="84" spans="1:14" s="107" customFormat="1" ht="15.75" customHeight="1">
      <c r="A84" s="119"/>
      <c r="B84" s="131"/>
      <c r="C84" s="131"/>
      <c r="D84" s="154"/>
      <c r="E84" s="171"/>
      <c r="F84" s="176"/>
      <c r="G84" s="144"/>
      <c r="H84" s="185"/>
      <c r="I84" s="193"/>
      <c r="J84" s="215"/>
      <c r="K84" s="244"/>
      <c r="L84" s="256"/>
      <c r="M84" s="260"/>
      <c r="N84" s="267"/>
    </row>
    <row r="85" spans="1:14" s="109" customFormat="1" ht="15.75" customHeight="1">
      <c r="A85" s="121"/>
      <c r="B85" s="145"/>
      <c r="C85" s="145"/>
      <c r="D85" s="159"/>
      <c r="E85" s="159"/>
      <c r="F85" s="177"/>
      <c r="G85" s="145"/>
      <c r="H85" s="186"/>
      <c r="I85" s="194"/>
      <c r="J85" s="216"/>
      <c r="K85" s="236"/>
      <c r="L85" s="255"/>
      <c r="M85" s="263"/>
      <c r="N85" s="268"/>
    </row>
    <row r="86" spans="1:14" s="109" customFormat="1" ht="15.75" customHeight="1">
      <c r="A86" s="120"/>
      <c r="B86" s="144"/>
      <c r="C86" s="144"/>
      <c r="D86" s="154"/>
      <c r="E86" s="153"/>
      <c r="F86" s="176"/>
      <c r="G86" s="144"/>
      <c r="H86" s="185"/>
      <c r="I86" s="193"/>
      <c r="J86" s="215"/>
      <c r="K86" s="237"/>
      <c r="L86" s="255"/>
      <c r="M86" s="263"/>
      <c r="N86" s="268"/>
    </row>
    <row r="87" spans="1:14" s="109" customFormat="1" ht="15.75" customHeight="1">
      <c r="A87" s="121"/>
      <c r="B87" s="145"/>
      <c r="C87" s="145"/>
      <c r="D87" s="155"/>
      <c r="E87" s="155"/>
      <c r="F87" s="177"/>
      <c r="G87" s="145"/>
      <c r="H87" s="186"/>
      <c r="I87" s="194"/>
      <c r="J87" s="216"/>
      <c r="K87" s="236"/>
      <c r="L87" s="255"/>
      <c r="M87" s="263"/>
      <c r="N87" s="268"/>
    </row>
    <row r="88" spans="1:14" s="109" customFormat="1" ht="15.75" customHeight="1">
      <c r="A88" s="119"/>
      <c r="B88" s="131"/>
      <c r="C88" s="131"/>
      <c r="D88" s="163"/>
      <c r="E88" s="153"/>
      <c r="F88" s="175"/>
      <c r="G88" s="131"/>
      <c r="H88" s="184"/>
      <c r="I88" s="192"/>
      <c r="J88" s="218"/>
      <c r="K88" s="234"/>
      <c r="L88" s="255"/>
      <c r="M88" s="263"/>
      <c r="N88" s="268"/>
    </row>
    <row r="89" spans="1:14" s="109" customFormat="1" ht="15.75" customHeight="1">
      <c r="A89" s="121"/>
      <c r="B89" s="145"/>
      <c r="C89" s="145"/>
      <c r="D89" s="159"/>
      <c r="E89" s="159"/>
      <c r="F89" s="177"/>
      <c r="G89" s="145"/>
      <c r="H89" s="186"/>
      <c r="I89" s="194"/>
      <c r="J89" s="216"/>
      <c r="K89" s="236"/>
      <c r="L89" s="255"/>
      <c r="M89" s="263"/>
      <c r="N89" s="268"/>
    </row>
    <row r="90" spans="1:14" s="109" customFormat="1" ht="15.75" customHeight="1">
      <c r="A90" s="120"/>
      <c r="B90" s="144"/>
      <c r="C90" s="144"/>
      <c r="D90" s="154"/>
      <c r="E90" s="154"/>
      <c r="F90" s="176"/>
      <c r="G90" s="144"/>
      <c r="H90" s="185"/>
      <c r="I90" s="193"/>
      <c r="J90" s="215"/>
      <c r="K90" s="237"/>
      <c r="L90" s="255"/>
      <c r="M90" s="263"/>
      <c r="N90" s="268"/>
    </row>
    <row r="91" spans="1:14" s="109" customFormat="1" ht="15.75" customHeight="1">
      <c r="A91" s="121"/>
      <c r="B91" s="145"/>
      <c r="C91" s="145"/>
      <c r="D91" s="155"/>
      <c r="E91" s="155"/>
      <c r="F91" s="177"/>
      <c r="G91" s="145"/>
      <c r="H91" s="186"/>
      <c r="I91" s="194"/>
      <c r="J91" s="216"/>
      <c r="K91" s="236"/>
      <c r="L91" s="255"/>
      <c r="M91" s="263"/>
      <c r="N91" s="268"/>
    </row>
    <row r="92" spans="1:14" s="109" customFormat="1" ht="15.75" customHeight="1">
      <c r="A92" s="120"/>
      <c r="B92" s="144"/>
      <c r="C92" s="144"/>
      <c r="D92" s="156"/>
      <c r="E92" s="154"/>
      <c r="F92" s="178"/>
      <c r="G92" s="144"/>
      <c r="H92" s="187"/>
      <c r="I92" s="193"/>
      <c r="J92" s="215"/>
      <c r="K92" s="237"/>
      <c r="L92" s="255"/>
      <c r="M92" s="263"/>
      <c r="N92" s="268"/>
    </row>
    <row r="93" spans="1:14" s="109" customFormat="1" ht="15.75" customHeight="1">
      <c r="A93" s="119"/>
      <c r="B93" s="131"/>
      <c r="C93" s="145"/>
      <c r="D93" s="157"/>
      <c r="E93" s="157"/>
      <c r="F93" s="179"/>
      <c r="G93" s="126"/>
      <c r="H93" s="157"/>
      <c r="I93" s="157"/>
      <c r="J93" s="217"/>
      <c r="K93" s="234"/>
      <c r="L93" s="255"/>
      <c r="M93" s="263"/>
      <c r="N93" s="268"/>
    </row>
    <row r="94" spans="1:14" s="109" customFormat="1" ht="15.75" customHeight="1">
      <c r="A94" s="120"/>
      <c r="B94" s="144"/>
      <c r="C94" s="131"/>
      <c r="D94" s="156"/>
      <c r="E94" s="153"/>
      <c r="F94" s="176"/>
      <c r="G94" s="144"/>
      <c r="H94" s="185"/>
      <c r="I94" s="193"/>
      <c r="J94" s="215"/>
      <c r="K94" s="237"/>
      <c r="L94" s="255"/>
      <c r="M94" s="263"/>
      <c r="N94" s="268"/>
    </row>
    <row r="95" spans="1:14" s="109" customFormat="1" ht="15.75" customHeight="1">
      <c r="A95" s="121"/>
      <c r="B95" s="145"/>
      <c r="C95" s="145"/>
      <c r="D95" s="159"/>
      <c r="E95" s="159"/>
      <c r="F95" s="177"/>
      <c r="G95" s="145"/>
      <c r="H95" s="186"/>
      <c r="I95" s="194"/>
      <c r="J95" s="216"/>
      <c r="K95" s="236"/>
      <c r="L95" s="255"/>
      <c r="M95" s="263"/>
      <c r="N95" s="268"/>
    </row>
    <row r="96" spans="1:14" s="107" customFormat="1" ht="15.75" customHeight="1">
      <c r="A96" s="120"/>
      <c r="B96" s="144"/>
      <c r="C96" s="144"/>
      <c r="D96" s="154" t="s">
        <v>146</v>
      </c>
      <c r="E96" s="153"/>
      <c r="F96" s="176"/>
      <c r="G96" s="144"/>
      <c r="H96" s="185"/>
      <c r="I96" s="193"/>
      <c r="J96" s="212">
        <f>SUM(J76)</f>
        <v>0</v>
      </c>
      <c r="K96" s="237"/>
      <c r="L96" s="256"/>
      <c r="M96" s="260"/>
      <c r="N96" s="267"/>
    </row>
    <row r="97" spans="1:15" s="109" customFormat="1" ht="15.75" customHeight="1">
      <c r="A97" s="122"/>
      <c r="B97" s="127"/>
      <c r="C97" s="127"/>
      <c r="D97" s="160"/>
      <c r="E97" s="160"/>
      <c r="F97" s="180"/>
      <c r="G97" s="127"/>
      <c r="H97" s="188"/>
      <c r="I97" s="199"/>
      <c r="J97" s="214"/>
      <c r="K97" s="238"/>
      <c r="L97" s="255"/>
      <c r="M97" s="263"/>
      <c r="N97" s="268"/>
    </row>
    <row r="98" spans="1:15" s="109" customFormat="1" ht="24" customHeight="1">
      <c r="A98" s="128"/>
      <c r="B98" s="128"/>
      <c r="C98" s="128"/>
      <c r="D98" s="165"/>
      <c r="E98" s="165"/>
      <c r="F98" s="128"/>
      <c r="G98" s="128"/>
      <c r="H98" s="190"/>
      <c r="I98" s="200"/>
      <c r="J98" s="200"/>
      <c r="K98" s="222"/>
      <c r="L98" s="255"/>
      <c r="M98" s="263"/>
      <c r="N98" s="268"/>
    </row>
    <row r="99" spans="1:15" ht="21.75" customHeight="1">
      <c r="A99" s="129"/>
      <c r="B99" s="147"/>
      <c r="C99" s="147"/>
      <c r="D99" s="150" t="str">
        <f>$D$2</f>
        <v>6魚防第5号</v>
      </c>
      <c r="E99" s="147"/>
      <c r="F99" s="147"/>
      <c r="G99" s="147"/>
      <c r="H99" s="147"/>
      <c r="I99" s="147"/>
      <c r="J99" s="147"/>
      <c r="K99" s="245"/>
    </row>
    <row r="100" spans="1:15" ht="21.75" customHeight="1">
      <c r="A100" s="112"/>
      <c r="B100" s="138"/>
      <c r="C100" s="138"/>
      <c r="D100" s="150" t="str">
        <f>$D$3</f>
        <v>同報系防災行政無線屋外拡声子局更新工事</v>
      </c>
      <c r="E100" s="138"/>
      <c r="F100" s="138"/>
      <c r="G100" s="138"/>
      <c r="H100" s="138"/>
      <c r="I100" s="138"/>
      <c r="J100" s="138"/>
      <c r="K100" s="224"/>
    </row>
    <row r="101" spans="1:15" ht="12" customHeight="1">
      <c r="A101" s="112"/>
      <c r="B101" s="138"/>
      <c r="C101" s="138"/>
      <c r="D101" s="150"/>
      <c r="E101" s="138"/>
      <c r="F101" s="138"/>
      <c r="G101" s="138"/>
      <c r="H101" s="138"/>
      <c r="I101" s="138"/>
      <c r="J101" s="138"/>
      <c r="K101" s="224"/>
    </row>
    <row r="102" spans="1:15" ht="32.25" customHeight="1">
      <c r="A102" s="113" t="s">
        <v>39</v>
      </c>
      <c r="B102" s="139"/>
      <c r="C102" s="139"/>
      <c r="D102" s="139"/>
      <c r="E102" s="139"/>
      <c r="F102" s="139"/>
      <c r="G102" s="139"/>
      <c r="H102" s="139"/>
      <c r="I102" s="139"/>
      <c r="J102" s="139"/>
      <c r="K102" s="225"/>
    </row>
    <row r="103" spans="1:15" ht="27" customHeight="1">
      <c r="A103" s="114"/>
      <c r="B103" s="140">
        <v>2</v>
      </c>
      <c r="C103" s="140"/>
      <c r="D103" s="164" t="s">
        <v>60</v>
      </c>
      <c r="E103" s="140"/>
      <c r="F103" s="140"/>
      <c r="G103" s="140"/>
      <c r="H103" s="140"/>
      <c r="I103" s="140"/>
      <c r="J103" s="140"/>
      <c r="K103" s="226"/>
    </row>
    <row r="104" spans="1:15" s="107" customFormat="1" ht="15.75" customHeight="1">
      <c r="A104" s="116" t="s">
        <v>46</v>
      </c>
      <c r="B104" s="142"/>
      <c r="C104" s="142"/>
      <c r="D104" s="142"/>
      <c r="E104" s="168"/>
      <c r="F104" s="173" t="s">
        <v>154</v>
      </c>
      <c r="G104" s="142"/>
      <c r="H104" s="142"/>
      <c r="I104" s="142"/>
      <c r="J104" s="168"/>
      <c r="K104" s="228" t="s">
        <v>30</v>
      </c>
      <c r="L104" s="254"/>
      <c r="M104" s="261"/>
      <c r="N104" s="267"/>
    </row>
    <row r="105" spans="1:15" s="107" customFormat="1" ht="15.75" customHeight="1">
      <c r="A105" s="117"/>
      <c r="B105" s="143"/>
      <c r="C105" s="143"/>
      <c r="D105" s="152"/>
      <c r="E105" s="152"/>
      <c r="F105" s="174"/>
      <c r="G105" s="143"/>
      <c r="H105" s="183"/>
      <c r="I105" s="191"/>
      <c r="J105" s="201"/>
      <c r="K105" s="229"/>
      <c r="L105" s="256"/>
      <c r="M105" s="260"/>
      <c r="N105" s="267"/>
    </row>
    <row r="106" spans="1:15" s="107" customFormat="1" ht="15.75" customHeight="1">
      <c r="A106" s="120">
        <v>2</v>
      </c>
      <c r="B106" s="144"/>
      <c r="C106" s="144"/>
      <c r="D106" s="154" t="s">
        <v>21</v>
      </c>
      <c r="E106" s="154"/>
      <c r="F106" s="176"/>
      <c r="G106" s="144"/>
      <c r="H106" s="185"/>
      <c r="I106" s="193"/>
      <c r="J106" s="212"/>
      <c r="K106" s="240"/>
      <c r="L106" s="256"/>
      <c r="M106" s="260"/>
      <c r="N106" s="267"/>
    </row>
    <row r="107" spans="1:15" s="107" customFormat="1" ht="15.75" customHeight="1">
      <c r="A107" s="121"/>
      <c r="B107" s="145"/>
      <c r="C107" s="145"/>
      <c r="D107" s="155"/>
      <c r="E107" s="155"/>
      <c r="F107" s="177"/>
      <c r="G107" s="145"/>
      <c r="H107" s="186"/>
      <c r="I107" s="194"/>
      <c r="J107" s="211"/>
      <c r="K107" s="239"/>
      <c r="L107" s="256"/>
      <c r="M107" s="260"/>
      <c r="N107" s="267"/>
    </row>
    <row r="108" spans="1:15" s="107" customFormat="1" ht="15.75" customHeight="1">
      <c r="A108" s="120"/>
      <c r="B108" s="144">
        <v>1</v>
      </c>
      <c r="C108" s="144"/>
      <c r="D108" s="158" t="s">
        <v>147</v>
      </c>
      <c r="E108" s="153"/>
      <c r="F108" s="176"/>
      <c r="G108" s="144"/>
      <c r="H108" s="185"/>
      <c r="I108" s="193"/>
      <c r="J108" s="212">
        <f>本工事費内訳書!Q22</f>
        <v>0</v>
      </c>
      <c r="K108" s="243" t="s">
        <v>301</v>
      </c>
      <c r="L108" s="256"/>
      <c r="M108" s="260"/>
      <c r="N108" s="267"/>
      <c r="O108" s="260"/>
    </row>
    <row r="109" spans="1:15" s="107" customFormat="1" ht="15.75" customHeight="1">
      <c r="A109" s="121"/>
      <c r="B109" s="145"/>
      <c r="C109" s="145"/>
      <c r="D109" s="155"/>
      <c r="E109" s="155"/>
      <c r="F109" s="177"/>
      <c r="G109" s="145"/>
      <c r="H109" s="186"/>
      <c r="I109" s="194"/>
      <c r="J109" s="211"/>
      <c r="K109" s="239"/>
      <c r="L109" s="256"/>
      <c r="M109" s="260"/>
      <c r="N109" s="267"/>
    </row>
    <row r="110" spans="1:15" s="107" customFormat="1" ht="15.75" customHeight="1">
      <c r="A110" s="119"/>
      <c r="B110" s="131">
        <v>2</v>
      </c>
      <c r="C110" s="131"/>
      <c r="D110" s="154" t="s">
        <v>148</v>
      </c>
      <c r="E110" s="153"/>
      <c r="F110" s="175"/>
      <c r="G110" s="131"/>
      <c r="H110" s="184"/>
      <c r="I110" s="192"/>
      <c r="J110" s="202">
        <f>本工事費内訳書!Q58</f>
        <v>0</v>
      </c>
      <c r="K110" s="246" t="s">
        <v>274</v>
      </c>
      <c r="L110" s="256"/>
      <c r="M110" s="260"/>
      <c r="N110" s="267"/>
      <c r="O110" s="260"/>
    </row>
    <row r="111" spans="1:15" s="107" customFormat="1" ht="15.75" customHeight="1">
      <c r="A111" s="121"/>
      <c r="B111" s="145"/>
      <c r="C111" s="145"/>
      <c r="D111" s="159"/>
      <c r="E111" s="159"/>
      <c r="F111" s="177"/>
      <c r="G111" s="145"/>
      <c r="H111" s="186"/>
      <c r="I111" s="194"/>
      <c r="J111" s="211"/>
      <c r="K111" s="235"/>
      <c r="L111" s="256"/>
      <c r="M111" s="260"/>
      <c r="N111" s="267"/>
    </row>
    <row r="112" spans="1:15" s="107" customFormat="1" ht="15.75" customHeight="1">
      <c r="A112" s="120"/>
      <c r="B112" s="144">
        <v>3</v>
      </c>
      <c r="C112" s="144"/>
      <c r="D112" s="163" t="s">
        <v>70</v>
      </c>
      <c r="E112" s="153"/>
      <c r="F112" s="176"/>
      <c r="G112" s="144"/>
      <c r="H112" s="185"/>
      <c r="I112" s="193"/>
      <c r="J112" s="212">
        <f>本工事費内訳書!Q98</f>
        <v>0</v>
      </c>
      <c r="K112" s="243" t="s">
        <v>298</v>
      </c>
      <c r="L112" s="256"/>
      <c r="M112" s="260"/>
      <c r="N112" s="267"/>
      <c r="O112" s="260"/>
    </row>
    <row r="113" spans="1:15" s="107" customFormat="1" ht="15.75" customHeight="1">
      <c r="A113" s="121"/>
      <c r="B113" s="145"/>
      <c r="C113" s="145"/>
      <c r="D113" s="155"/>
      <c r="E113" s="155"/>
      <c r="F113" s="177"/>
      <c r="G113" s="145"/>
      <c r="H113" s="186"/>
      <c r="I113" s="194"/>
      <c r="J113" s="211"/>
      <c r="K113" s="239"/>
      <c r="L113" s="256"/>
      <c r="M113" s="260"/>
      <c r="N113" s="267"/>
    </row>
    <row r="114" spans="1:15" s="107" customFormat="1" ht="15.75" customHeight="1">
      <c r="A114" s="120"/>
      <c r="B114" s="144">
        <v>4</v>
      </c>
      <c r="C114" s="144"/>
      <c r="D114" s="163" t="s">
        <v>51</v>
      </c>
      <c r="E114" s="153"/>
      <c r="F114" s="176"/>
      <c r="G114" s="144"/>
      <c r="H114" s="185"/>
      <c r="I114" s="193"/>
      <c r="J114" s="212">
        <f>本工事費内訳書!Q136+本工事費内訳書!Q144</f>
        <v>0</v>
      </c>
      <c r="K114" s="243" t="s">
        <v>296</v>
      </c>
      <c r="L114" s="256"/>
      <c r="M114" s="260"/>
      <c r="N114" s="267"/>
    </row>
    <row r="115" spans="1:15" s="107" customFormat="1" ht="15.75" customHeight="1">
      <c r="A115" s="121"/>
      <c r="B115" s="145"/>
      <c r="C115" s="145"/>
      <c r="D115" s="155"/>
      <c r="E115" s="155"/>
      <c r="F115" s="177"/>
      <c r="G115" s="145"/>
      <c r="H115" s="186"/>
      <c r="I115" s="194"/>
      <c r="J115" s="211"/>
      <c r="K115" s="239"/>
      <c r="L115" s="256"/>
      <c r="M115" s="260"/>
      <c r="N115" s="267"/>
    </row>
    <row r="116" spans="1:15" s="107" customFormat="1" ht="15.75" customHeight="1">
      <c r="A116" s="119"/>
      <c r="B116" s="144">
        <v>5</v>
      </c>
      <c r="C116" s="144"/>
      <c r="D116" s="156" t="s">
        <v>4</v>
      </c>
      <c r="E116" s="153"/>
      <c r="F116" s="176"/>
      <c r="G116" s="144"/>
      <c r="H116" s="185"/>
      <c r="I116" s="193"/>
      <c r="J116" s="212">
        <f>本工事費内訳書!Q150</f>
        <v>0</v>
      </c>
      <c r="K116" s="243" t="s">
        <v>86</v>
      </c>
      <c r="L116" s="256"/>
      <c r="M116" s="260"/>
      <c r="N116" s="267"/>
      <c r="O116" s="260"/>
    </row>
    <row r="117" spans="1:15" s="109" customFormat="1" ht="15.75" customHeight="1">
      <c r="A117" s="121"/>
      <c r="B117" s="145"/>
      <c r="C117" s="145"/>
      <c r="D117" s="157"/>
      <c r="E117" s="157"/>
      <c r="F117" s="179"/>
      <c r="G117" s="126"/>
      <c r="H117" s="157"/>
      <c r="I117" s="157"/>
      <c r="J117" s="219"/>
      <c r="K117" s="235"/>
      <c r="L117" s="255"/>
      <c r="M117" s="263"/>
      <c r="N117" s="268"/>
    </row>
    <row r="118" spans="1:15" s="109" customFormat="1" ht="15.75" customHeight="1">
      <c r="A118" s="120"/>
      <c r="B118" s="131">
        <v>6</v>
      </c>
      <c r="C118" s="131"/>
      <c r="D118" s="154" t="s">
        <v>28</v>
      </c>
      <c r="E118" s="153"/>
      <c r="F118" s="176"/>
      <c r="G118" s="144"/>
      <c r="H118" s="185"/>
      <c r="I118" s="193"/>
      <c r="J118" s="212">
        <f>本工事費内訳書!Q164</f>
        <v>0</v>
      </c>
      <c r="K118" s="243" t="s">
        <v>86</v>
      </c>
      <c r="L118" s="255"/>
      <c r="M118" s="263"/>
      <c r="N118" s="268"/>
    </row>
    <row r="119" spans="1:15" s="109" customFormat="1" ht="15.75" customHeight="1">
      <c r="A119" s="121"/>
      <c r="B119" s="145"/>
      <c r="C119" s="145"/>
      <c r="D119" s="159"/>
      <c r="E119" s="159"/>
      <c r="F119" s="177"/>
      <c r="G119" s="145"/>
      <c r="H119" s="186"/>
      <c r="I119" s="194"/>
      <c r="J119" s="211"/>
      <c r="K119" s="236"/>
      <c r="L119" s="255"/>
      <c r="M119" s="263"/>
      <c r="N119" s="268"/>
    </row>
    <row r="120" spans="1:15" s="109" customFormat="1" ht="15.75" customHeight="1">
      <c r="A120" s="119"/>
      <c r="B120" s="131"/>
      <c r="C120" s="131"/>
      <c r="D120" s="153"/>
      <c r="E120" s="153"/>
      <c r="F120" s="175"/>
      <c r="G120" s="131"/>
      <c r="H120" s="184"/>
      <c r="I120" s="192"/>
      <c r="J120" s="202"/>
      <c r="K120" s="234"/>
      <c r="L120" s="255"/>
      <c r="M120" s="263"/>
      <c r="N120" s="268"/>
    </row>
    <row r="121" spans="1:15" s="109" customFormat="1" ht="15.75" customHeight="1">
      <c r="A121" s="121"/>
      <c r="B121" s="145"/>
      <c r="C121" s="145"/>
      <c r="D121" s="155"/>
      <c r="E121" s="155"/>
      <c r="F121" s="177"/>
      <c r="G121" s="145"/>
      <c r="H121" s="186"/>
      <c r="I121" s="194"/>
      <c r="J121" s="211"/>
      <c r="K121" s="236"/>
      <c r="L121" s="255"/>
      <c r="M121" s="263"/>
      <c r="N121" s="268"/>
    </row>
    <row r="122" spans="1:15" s="109" customFormat="1" ht="15.75" customHeight="1">
      <c r="A122" s="120"/>
      <c r="B122" s="144"/>
      <c r="C122" s="144"/>
      <c r="D122" s="158"/>
      <c r="E122" s="154"/>
      <c r="F122" s="176"/>
      <c r="G122" s="144"/>
      <c r="H122" s="185"/>
      <c r="I122" s="193"/>
      <c r="J122" s="212"/>
      <c r="K122" s="237"/>
      <c r="L122" s="255"/>
      <c r="M122" s="263"/>
      <c r="N122" s="268"/>
    </row>
    <row r="123" spans="1:15" s="109" customFormat="1" ht="15.75" customHeight="1">
      <c r="A123" s="121"/>
      <c r="B123" s="145"/>
      <c r="C123" s="145"/>
      <c r="D123" s="159"/>
      <c r="E123" s="159"/>
      <c r="F123" s="177"/>
      <c r="G123" s="145"/>
      <c r="H123" s="186"/>
      <c r="I123" s="194"/>
      <c r="J123" s="211"/>
      <c r="K123" s="236"/>
      <c r="L123" s="255"/>
      <c r="M123" s="263"/>
      <c r="N123" s="268"/>
    </row>
    <row r="124" spans="1:15" s="109" customFormat="1" ht="15.75" customHeight="1">
      <c r="A124" s="120"/>
      <c r="B124" s="144"/>
      <c r="C124" s="144"/>
      <c r="D124" s="154"/>
      <c r="E124" s="154"/>
      <c r="F124" s="176"/>
      <c r="G124" s="144"/>
      <c r="H124" s="185"/>
      <c r="I124" s="193"/>
      <c r="J124" s="212"/>
      <c r="K124" s="237"/>
      <c r="L124" s="255"/>
      <c r="M124" s="263"/>
      <c r="N124" s="268"/>
    </row>
    <row r="125" spans="1:15" s="109" customFormat="1" ht="15.75" customHeight="1">
      <c r="A125" s="121"/>
      <c r="B125" s="145"/>
      <c r="C125" s="145"/>
      <c r="D125" s="155"/>
      <c r="E125" s="155"/>
      <c r="F125" s="177"/>
      <c r="G125" s="145"/>
      <c r="H125" s="186"/>
      <c r="I125" s="194"/>
      <c r="J125" s="211"/>
      <c r="K125" s="236"/>
      <c r="L125" s="255"/>
      <c r="M125" s="263"/>
      <c r="N125" s="268"/>
    </row>
    <row r="126" spans="1:15" s="109" customFormat="1" ht="15.75" customHeight="1">
      <c r="A126" s="120"/>
      <c r="B126" s="144"/>
      <c r="C126" s="144"/>
      <c r="D126" s="156"/>
      <c r="E126" s="154"/>
      <c r="F126" s="178"/>
      <c r="G126" s="144"/>
      <c r="H126" s="187"/>
      <c r="I126" s="193"/>
      <c r="J126" s="212"/>
      <c r="K126" s="237"/>
      <c r="L126" s="255"/>
      <c r="M126" s="263"/>
      <c r="N126" s="268"/>
    </row>
    <row r="127" spans="1:15" s="109" customFormat="1" ht="15.75" customHeight="1">
      <c r="A127" s="119"/>
      <c r="B127" s="131"/>
      <c r="C127" s="145"/>
      <c r="D127" s="157"/>
      <c r="E127" s="157"/>
      <c r="F127" s="179"/>
      <c r="G127" s="126"/>
      <c r="H127" s="157"/>
      <c r="I127" s="157"/>
      <c r="J127" s="220"/>
      <c r="K127" s="234"/>
      <c r="L127" s="255"/>
      <c r="M127" s="263"/>
      <c r="N127" s="268"/>
    </row>
    <row r="128" spans="1:15" s="107" customFormat="1" ht="15.75" customHeight="1">
      <c r="A128" s="120"/>
      <c r="B128" s="144"/>
      <c r="C128" s="144"/>
      <c r="D128" s="154" t="s">
        <v>41</v>
      </c>
      <c r="E128" s="171"/>
      <c r="F128" s="176"/>
      <c r="G128" s="144"/>
      <c r="H128" s="185"/>
      <c r="I128" s="193"/>
      <c r="J128" s="212">
        <f>SUM(J108,J110,J112,J114,J116,J118)</f>
        <v>0</v>
      </c>
      <c r="K128" s="237"/>
      <c r="L128" s="256"/>
      <c r="M128" s="260"/>
      <c r="N128" s="267"/>
    </row>
    <row r="129" spans="1:15" s="109" customFormat="1" ht="15.75" customHeight="1">
      <c r="A129" s="130"/>
      <c r="B129" s="128"/>
      <c r="C129" s="128"/>
      <c r="D129" s="165"/>
      <c r="E129" s="165"/>
      <c r="F129" s="181"/>
      <c r="G129" s="128"/>
      <c r="H129" s="190"/>
      <c r="I129" s="200"/>
      <c r="J129" s="221"/>
      <c r="K129" s="247"/>
      <c r="L129" s="255"/>
      <c r="M129" s="263"/>
      <c r="N129" s="268"/>
    </row>
    <row r="130" spans="1:15" s="109" customFormat="1" ht="24" customHeight="1">
      <c r="A130" s="131"/>
      <c r="B130" s="131"/>
      <c r="C130" s="131"/>
      <c r="D130" s="160"/>
      <c r="E130" s="153"/>
      <c r="F130" s="131"/>
      <c r="G130" s="131"/>
      <c r="H130" s="184"/>
      <c r="I130" s="192"/>
      <c r="J130" s="192"/>
      <c r="K130" s="248"/>
      <c r="L130" s="255"/>
      <c r="M130" s="263"/>
      <c r="N130" s="268"/>
    </row>
    <row r="131" spans="1:15" ht="21.75" customHeight="1">
      <c r="A131" s="111"/>
      <c r="B131" s="137"/>
      <c r="C131" s="137"/>
      <c r="D131" s="150" t="str">
        <f>$D$2</f>
        <v>6魚防第5号</v>
      </c>
      <c r="E131" s="137"/>
      <c r="F131" s="137"/>
      <c r="G131" s="137"/>
      <c r="H131" s="137"/>
      <c r="I131" s="137"/>
      <c r="J131" s="137"/>
      <c r="K131" s="242"/>
    </row>
    <row r="132" spans="1:15" ht="21.75" customHeight="1">
      <c r="A132" s="112"/>
      <c r="B132" s="138"/>
      <c r="C132" s="138"/>
      <c r="D132" s="150" t="str">
        <f>$D$3</f>
        <v>同報系防災行政無線屋外拡声子局更新工事</v>
      </c>
      <c r="E132" s="138"/>
      <c r="F132" s="138"/>
      <c r="G132" s="138"/>
      <c r="H132" s="138"/>
      <c r="I132" s="138"/>
      <c r="J132" s="138"/>
      <c r="K132" s="224"/>
    </row>
    <row r="133" spans="1:15" ht="12" customHeight="1">
      <c r="A133" s="112"/>
      <c r="B133" s="138"/>
      <c r="C133" s="138"/>
      <c r="D133" s="150"/>
      <c r="E133" s="138"/>
      <c r="F133" s="138"/>
      <c r="G133" s="138"/>
      <c r="H133" s="138"/>
      <c r="I133" s="138"/>
      <c r="J133" s="138"/>
      <c r="K133" s="224"/>
    </row>
    <row r="134" spans="1:15" ht="31.5" customHeight="1">
      <c r="A134" s="132" t="s">
        <v>39</v>
      </c>
      <c r="B134" s="139"/>
      <c r="C134" s="139"/>
      <c r="D134" s="139"/>
      <c r="E134" s="139"/>
      <c r="F134" s="139"/>
      <c r="G134" s="139"/>
      <c r="H134" s="139"/>
      <c r="I134" s="139"/>
      <c r="J134" s="139"/>
      <c r="K134" s="249"/>
    </row>
    <row r="135" spans="1:15" ht="27.75" customHeight="1">
      <c r="A135" s="133"/>
      <c r="B135" s="148">
        <v>3</v>
      </c>
      <c r="C135" s="148"/>
      <c r="D135" s="141" t="s">
        <v>76</v>
      </c>
      <c r="E135" s="148"/>
      <c r="F135" s="148"/>
      <c r="G135" s="148"/>
      <c r="H135" s="148"/>
      <c r="I135" s="148"/>
      <c r="J135" s="148"/>
      <c r="K135" s="250"/>
    </row>
    <row r="136" spans="1:15" s="107" customFormat="1" ht="15.75" customHeight="1">
      <c r="A136" s="116" t="s">
        <v>46</v>
      </c>
      <c r="B136" s="142"/>
      <c r="C136" s="142"/>
      <c r="D136" s="142"/>
      <c r="E136" s="168"/>
      <c r="F136" s="173" t="s">
        <v>154</v>
      </c>
      <c r="G136" s="142"/>
      <c r="H136" s="142"/>
      <c r="I136" s="142"/>
      <c r="J136" s="168"/>
      <c r="K136" s="228" t="s">
        <v>30</v>
      </c>
      <c r="L136" s="254"/>
      <c r="M136" s="261"/>
      <c r="N136" s="267"/>
    </row>
    <row r="137" spans="1:15" s="107" customFormat="1" ht="15.75" customHeight="1">
      <c r="A137" s="117"/>
      <c r="B137" s="143"/>
      <c r="C137" s="143"/>
      <c r="D137" s="152"/>
      <c r="E137" s="152"/>
      <c r="F137" s="174"/>
      <c r="G137" s="143"/>
      <c r="H137" s="183"/>
      <c r="I137" s="191"/>
      <c r="J137" s="201"/>
      <c r="K137" s="229"/>
      <c r="L137" s="256"/>
      <c r="M137" s="260"/>
      <c r="N137" s="267"/>
    </row>
    <row r="138" spans="1:15" s="107" customFormat="1" ht="15.75" customHeight="1">
      <c r="A138" s="120">
        <v>3</v>
      </c>
      <c r="B138" s="144"/>
      <c r="C138" s="144"/>
      <c r="D138" s="154" t="s">
        <v>149</v>
      </c>
      <c r="E138" s="154"/>
      <c r="F138" s="176"/>
      <c r="G138" s="144"/>
      <c r="H138" s="185"/>
      <c r="I138" s="193"/>
      <c r="J138" s="212"/>
      <c r="K138" s="240"/>
      <c r="L138" s="256"/>
      <c r="M138" s="260"/>
      <c r="N138" s="267"/>
    </row>
    <row r="139" spans="1:15" s="107" customFormat="1" ht="15.75" customHeight="1">
      <c r="A139" s="121"/>
      <c r="B139" s="145"/>
      <c r="C139" s="145"/>
      <c r="D139" s="155"/>
      <c r="E139" s="155"/>
      <c r="F139" s="177"/>
      <c r="G139" s="145"/>
      <c r="H139" s="186"/>
      <c r="I139" s="194"/>
      <c r="J139" s="211"/>
      <c r="K139" s="239"/>
      <c r="L139" s="256"/>
      <c r="M139" s="260"/>
      <c r="N139" s="267"/>
    </row>
    <row r="140" spans="1:15" s="107" customFormat="1" ht="15.75" customHeight="1">
      <c r="A140" s="120"/>
      <c r="B140" s="144">
        <v>1</v>
      </c>
      <c r="C140" s="144"/>
      <c r="D140" s="154" t="s">
        <v>13</v>
      </c>
      <c r="E140" s="153"/>
      <c r="F140" s="176"/>
      <c r="G140" s="144"/>
      <c r="H140" s="185"/>
      <c r="I140" s="193"/>
      <c r="J140" s="212">
        <f>本工事費内訳書!Q174</f>
        <v>0</v>
      </c>
      <c r="K140" s="243" t="s">
        <v>302</v>
      </c>
      <c r="L140" s="256"/>
      <c r="M140" s="260"/>
      <c r="N140" s="267"/>
      <c r="O140" s="260"/>
    </row>
    <row r="141" spans="1:15" s="107" customFormat="1" ht="15.75" customHeight="1">
      <c r="A141" s="121"/>
      <c r="B141" s="145"/>
      <c r="C141" s="145"/>
      <c r="D141" s="155"/>
      <c r="E141" s="155"/>
      <c r="F141" s="177"/>
      <c r="G141" s="145"/>
      <c r="H141" s="186"/>
      <c r="I141" s="194"/>
      <c r="J141" s="211"/>
      <c r="K141" s="239"/>
      <c r="L141" s="256"/>
      <c r="M141" s="260"/>
      <c r="N141" s="267"/>
    </row>
    <row r="142" spans="1:15" s="107" customFormat="1" ht="15.75" customHeight="1">
      <c r="A142" s="120"/>
      <c r="B142" s="144">
        <v>2</v>
      </c>
      <c r="C142" s="144"/>
      <c r="D142" s="154" t="s">
        <v>88</v>
      </c>
      <c r="E142" s="153"/>
      <c r="F142" s="176"/>
      <c r="G142" s="144"/>
      <c r="H142" s="185"/>
      <c r="I142" s="193"/>
      <c r="J142" s="212">
        <f>本工事費内訳書!Q180</f>
        <v>0</v>
      </c>
      <c r="K142" s="243" t="s">
        <v>302</v>
      </c>
      <c r="L142" s="256"/>
      <c r="M142" s="260"/>
      <c r="N142" s="267"/>
      <c r="O142" s="260"/>
    </row>
    <row r="143" spans="1:15" s="107" customFormat="1" ht="15.75" customHeight="1">
      <c r="A143" s="121"/>
      <c r="B143" s="145"/>
      <c r="C143" s="145"/>
      <c r="D143" s="155"/>
      <c r="E143" s="155"/>
      <c r="F143" s="177"/>
      <c r="G143" s="145"/>
      <c r="H143" s="186"/>
      <c r="I143" s="194"/>
      <c r="J143" s="211"/>
      <c r="K143" s="239"/>
      <c r="L143" s="256"/>
      <c r="M143" s="260"/>
      <c r="N143" s="267"/>
    </row>
    <row r="144" spans="1:15" s="107" customFormat="1" ht="15.75" customHeight="1">
      <c r="A144" s="119"/>
      <c r="B144" s="131">
        <v>3</v>
      </c>
      <c r="C144" s="131"/>
      <c r="D144" s="163" t="s">
        <v>44</v>
      </c>
      <c r="E144" s="153"/>
      <c r="F144" s="175"/>
      <c r="G144" s="131"/>
      <c r="H144" s="184"/>
      <c r="I144" s="192"/>
      <c r="J144" s="202">
        <f>本工事費内訳書!Q182</f>
        <v>0</v>
      </c>
      <c r="K144" s="243" t="s">
        <v>302</v>
      </c>
      <c r="L144" s="256"/>
      <c r="M144" s="260"/>
      <c r="N144" s="267"/>
      <c r="O144" s="260"/>
    </row>
    <row r="145" spans="1:15" s="107" customFormat="1" ht="15.75" customHeight="1">
      <c r="A145" s="121"/>
      <c r="B145" s="145"/>
      <c r="C145" s="145"/>
      <c r="D145" s="159"/>
      <c r="E145" s="159"/>
      <c r="F145" s="177"/>
      <c r="G145" s="145"/>
      <c r="H145" s="186"/>
      <c r="I145" s="194"/>
      <c r="J145" s="211"/>
      <c r="K145" s="235"/>
      <c r="L145" s="256"/>
      <c r="M145" s="260"/>
      <c r="N145" s="267"/>
    </row>
    <row r="146" spans="1:15" s="107" customFormat="1" ht="15.75" customHeight="1">
      <c r="A146" s="120"/>
      <c r="B146" s="144"/>
      <c r="C146" s="144"/>
      <c r="D146" s="154"/>
      <c r="E146" s="153"/>
      <c r="F146" s="176"/>
      <c r="G146" s="144"/>
      <c r="H146" s="185"/>
      <c r="I146" s="193"/>
      <c r="J146" s="212"/>
      <c r="K146" s="240"/>
      <c r="L146" s="256"/>
      <c r="M146" s="260"/>
      <c r="N146" s="267"/>
    </row>
    <row r="147" spans="1:15" s="107" customFormat="1" ht="15.75" customHeight="1">
      <c r="A147" s="121"/>
      <c r="B147" s="145"/>
      <c r="C147" s="145"/>
      <c r="D147" s="155"/>
      <c r="E147" s="155"/>
      <c r="F147" s="177"/>
      <c r="G147" s="145"/>
      <c r="H147" s="186"/>
      <c r="I147" s="194"/>
      <c r="J147" s="211"/>
      <c r="K147" s="239"/>
      <c r="L147" s="256"/>
      <c r="M147" s="260"/>
      <c r="N147" s="267"/>
    </row>
    <row r="148" spans="1:15" s="107" customFormat="1" ht="15.75" customHeight="1">
      <c r="A148" s="120"/>
      <c r="B148" s="144"/>
      <c r="C148" s="144"/>
      <c r="D148" s="156"/>
      <c r="E148" s="153"/>
      <c r="F148" s="178"/>
      <c r="G148" s="131"/>
      <c r="H148" s="187"/>
      <c r="I148" s="193"/>
      <c r="J148" s="212"/>
      <c r="K148" s="234"/>
      <c r="L148" s="256"/>
      <c r="M148" s="260"/>
      <c r="N148" s="267"/>
    </row>
    <row r="149" spans="1:15" s="107" customFormat="1" ht="15.75" customHeight="1">
      <c r="A149" s="121"/>
      <c r="B149" s="145"/>
      <c r="C149" s="145"/>
      <c r="D149" s="157"/>
      <c r="E149" s="157"/>
      <c r="F149" s="179"/>
      <c r="G149" s="126"/>
      <c r="H149" s="157"/>
      <c r="I149" s="157"/>
      <c r="J149" s="220"/>
      <c r="K149" s="235"/>
      <c r="L149" s="256"/>
      <c r="M149" s="260"/>
      <c r="N149" s="267"/>
    </row>
    <row r="150" spans="1:15" s="107" customFormat="1" ht="15.75" customHeight="1">
      <c r="A150" s="119"/>
      <c r="B150" s="131"/>
      <c r="C150" s="131"/>
      <c r="D150" s="156"/>
      <c r="E150" s="153"/>
      <c r="F150" s="176"/>
      <c r="G150" s="144"/>
      <c r="H150" s="185"/>
      <c r="I150" s="193"/>
      <c r="J150" s="212"/>
      <c r="K150" s="244"/>
      <c r="L150" s="256"/>
      <c r="M150" s="260"/>
      <c r="N150" s="267"/>
    </row>
    <row r="151" spans="1:15" s="109" customFormat="1" ht="15.75" customHeight="1">
      <c r="A151" s="121"/>
      <c r="B151" s="145"/>
      <c r="C151" s="145"/>
      <c r="D151" s="159"/>
      <c r="E151" s="159"/>
      <c r="F151" s="177"/>
      <c r="G151" s="145"/>
      <c r="H151" s="186"/>
      <c r="I151" s="194"/>
      <c r="J151" s="211"/>
      <c r="K151" s="236"/>
      <c r="L151" s="255"/>
      <c r="M151" s="263"/>
      <c r="N151" s="268"/>
    </row>
    <row r="152" spans="1:15" s="107" customFormat="1" ht="15.75" customHeight="1">
      <c r="A152" s="120"/>
      <c r="B152" s="144"/>
      <c r="C152" s="144"/>
      <c r="D152" s="154"/>
      <c r="E152" s="154"/>
      <c r="F152" s="176"/>
      <c r="G152" s="144"/>
      <c r="H152" s="185"/>
      <c r="I152" s="193"/>
      <c r="J152" s="212"/>
      <c r="K152" s="240"/>
      <c r="L152" s="256"/>
      <c r="M152" s="260"/>
      <c r="N152" s="267"/>
    </row>
    <row r="153" spans="1:15" s="107" customFormat="1" ht="15.75" customHeight="1">
      <c r="A153" s="121"/>
      <c r="B153" s="145"/>
      <c r="C153" s="145"/>
      <c r="D153" s="155"/>
      <c r="E153" s="155"/>
      <c r="F153" s="177"/>
      <c r="G153" s="145"/>
      <c r="H153" s="186"/>
      <c r="I153" s="194"/>
      <c r="J153" s="211"/>
      <c r="K153" s="239"/>
      <c r="L153" s="256"/>
      <c r="M153" s="260"/>
      <c r="N153" s="267"/>
    </row>
    <row r="154" spans="1:15" s="109" customFormat="1" ht="15.75" customHeight="1">
      <c r="A154" s="119"/>
      <c r="B154" s="131"/>
      <c r="C154" s="131"/>
      <c r="D154" s="153"/>
      <c r="E154" s="153"/>
      <c r="F154" s="175"/>
      <c r="G154" s="131"/>
      <c r="H154" s="184"/>
      <c r="I154" s="192"/>
      <c r="J154" s="202"/>
      <c r="K154" s="234"/>
      <c r="L154" s="255"/>
      <c r="M154" s="263"/>
      <c r="N154" s="268"/>
    </row>
    <row r="155" spans="1:15" s="109" customFormat="1" ht="15.75" customHeight="1">
      <c r="A155" s="121"/>
      <c r="B155" s="145"/>
      <c r="C155" s="145"/>
      <c r="D155" s="155"/>
      <c r="E155" s="170"/>
      <c r="F155" s="177"/>
      <c r="G155" s="145"/>
      <c r="H155" s="186"/>
      <c r="I155" s="194"/>
      <c r="J155" s="211"/>
      <c r="K155" s="236"/>
      <c r="L155" s="255"/>
      <c r="M155" s="263"/>
      <c r="N155" s="268"/>
    </row>
    <row r="156" spans="1:15" s="109" customFormat="1" ht="15.75" customHeight="1">
      <c r="A156" s="120"/>
      <c r="B156" s="144"/>
      <c r="C156" s="144"/>
      <c r="D156" s="154"/>
      <c r="E156" s="153"/>
      <c r="F156" s="176"/>
      <c r="G156" s="144"/>
      <c r="H156" s="185"/>
      <c r="I156" s="193"/>
      <c r="J156" s="212"/>
      <c r="K156" s="237"/>
      <c r="L156" s="255"/>
      <c r="M156" s="263"/>
      <c r="N156" s="268"/>
    </row>
    <row r="157" spans="1:15" s="109" customFormat="1" ht="15.75" customHeight="1">
      <c r="A157" s="121"/>
      <c r="B157" s="145"/>
      <c r="C157" s="145"/>
      <c r="D157" s="155"/>
      <c r="E157" s="170"/>
      <c r="F157" s="177"/>
      <c r="G157" s="145"/>
      <c r="H157" s="186"/>
      <c r="I157" s="194"/>
      <c r="J157" s="211"/>
      <c r="K157" s="236"/>
      <c r="L157" s="255"/>
      <c r="M157" s="263"/>
      <c r="N157" s="268"/>
    </row>
    <row r="158" spans="1:15" s="107" customFormat="1" ht="15.75" customHeight="1">
      <c r="A158" s="119"/>
      <c r="B158" s="131"/>
      <c r="C158" s="131"/>
      <c r="D158" s="154"/>
      <c r="E158" s="171"/>
      <c r="F158" s="176"/>
      <c r="G158" s="144"/>
      <c r="H158" s="185"/>
      <c r="I158" s="193"/>
      <c r="J158" s="212">
        <f>SUM(J140:J157)</f>
        <v>0</v>
      </c>
      <c r="K158" s="234"/>
      <c r="L158" s="256"/>
      <c r="M158" s="260"/>
      <c r="N158" s="267"/>
    </row>
    <row r="159" spans="1:15" s="109" customFormat="1" ht="15.75" customHeight="1">
      <c r="A159" s="121"/>
      <c r="B159" s="145"/>
      <c r="C159" s="145"/>
      <c r="D159" s="155"/>
      <c r="E159" s="170"/>
      <c r="F159" s="177"/>
      <c r="G159" s="145"/>
      <c r="H159" s="186"/>
      <c r="I159" s="194"/>
      <c r="J159" s="211"/>
      <c r="K159" s="236"/>
      <c r="L159" s="255"/>
      <c r="M159" s="263"/>
      <c r="N159" s="268"/>
    </row>
    <row r="160" spans="1:15" s="107" customFormat="1" ht="15.75" customHeight="1">
      <c r="A160" s="120"/>
      <c r="B160" s="144"/>
      <c r="C160" s="144"/>
      <c r="D160" s="154" t="s">
        <v>150</v>
      </c>
      <c r="E160" s="171"/>
      <c r="F160" s="176"/>
      <c r="G160" s="144"/>
      <c r="H160" s="185"/>
      <c r="I160" s="193"/>
      <c r="J160" s="212"/>
      <c r="K160" s="237" t="s">
        <v>299</v>
      </c>
      <c r="L160" s="257" t="s">
        <v>111</v>
      </c>
      <c r="M160" s="264"/>
      <c r="N160" s="267"/>
      <c r="O160" s="260"/>
    </row>
    <row r="161" spans="1:15" s="109" customFormat="1" ht="15.75" customHeight="1">
      <c r="A161" s="130"/>
      <c r="B161" s="128"/>
      <c r="C161" s="128"/>
      <c r="D161" s="165"/>
      <c r="E161" s="165"/>
      <c r="F161" s="181"/>
      <c r="G161" s="128"/>
      <c r="H161" s="190"/>
      <c r="I161" s="200"/>
      <c r="J161" s="221"/>
      <c r="K161" s="247"/>
      <c r="L161" s="255"/>
      <c r="M161" s="263"/>
      <c r="N161" s="268"/>
    </row>
    <row r="162" spans="1:15" ht="24" customHeight="1">
      <c r="A162" s="126"/>
      <c r="B162" s="126"/>
      <c r="C162" s="126"/>
      <c r="D162" s="166"/>
      <c r="F162" s="182"/>
      <c r="G162" s="182"/>
      <c r="H162" s="182"/>
      <c r="I162" s="182"/>
      <c r="J162" s="182"/>
      <c r="K162" s="248"/>
    </row>
    <row r="163" spans="1:15" ht="21.75" customHeight="1">
      <c r="A163" s="134"/>
      <c r="B163" s="147"/>
      <c r="C163" s="147"/>
      <c r="D163" s="150" t="str">
        <f>$D$2</f>
        <v>6魚防第5号</v>
      </c>
      <c r="E163" s="147"/>
      <c r="F163" s="147"/>
      <c r="G163" s="147"/>
      <c r="H163" s="147"/>
      <c r="I163" s="147"/>
      <c r="J163" s="147"/>
      <c r="K163" s="251"/>
    </row>
    <row r="164" spans="1:15" ht="21.75" customHeight="1">
      <c r="A164" s="135"/>
      <c r="B164" s="138"/>
      <c r="C164" s="138"/>
      <c r="D164" s="150" t="str">
        <f>$D$3</f>
        <v>同報系防災行政無線屋外拡声子局更新工事</v>
      </c>
      <c r="E164" s="138"/>
      <c r="F164" s="138"/>
      <c r="G164" s="138"/>
      <c r="H164" s="138"/>
      <c r="I164" s="138"/>
      <c r="J164" s="138"/>
      <c r="K164" s="252"/>
    </row>
    <row r="165" spans="1:15" ht="12" customHeight="1">
      <c r="A165" s="135"/>
      <c r="B165" s="138"/>
      <c r="C165" s="138"/>
      <c r="D165" s="150"/>
      <c r="E165" s="138"/>
      <c r="F165" s="138"/>
      <c r="G165" s="138"/>
      <c r="H165" s="138"/>
      <c r="I165" s="138"/>
      <c r="J165" s="138"/>
      <c r="K165" s="252"/>
    </row>
    <row r="166" spans="1:15" ht="31.5" customHeight="1">
      <c r="A166" s="113" t="s">
        <v>39</v>
      </c>
      <c r="B166" s="139"/>
      <c r="C166" s="139"/>
      <c r="D166" s="139"/>
      <c r="E166" s="139"/>
      <c r="F166" s="139"/>
      <c r="G166" s="139"/>
      <c r="H166" s="139"/>
      <c r="I166" s="139"/>
      <c r="J166" s="139"/>
      <c r="K166" s="225"/>
    </row>
    <row r="167" spans="1:15" ht="27" customHeight="1">
      <c r="A167" s="136"/>
      <c r="B167" s="148">
        <v>4</v>
      </c>
      <c r="C167" s="148"/>
      <c r="D167" s="141" t="s">
        <v>151</v>
      </c>
      <c r="E167" s="148"/>
      <c r="F167" s="148"/>
      <c r="G167" s="148"/>
      <c r="H167" s="148"/>
      <c r="I167" s="148"/>
      <c r="J167" s="148"/>
      <c r="K167" s="253"/>
    </row>
    <row r="168" spans="1:15" s="107" customFormat="1" ht="15.75" customHeight="1">
      <c r="A168" s="116" t="s">
        <v>46</v>
      </c>
      <c r="B168" s="142"/>
      <c r="C168" s="142"/>
      <c r="D168" s="142"/>
      <c r="E168" s="168"/>
      <c r="F168" s="173" t="s">
        <v>154</v>
      </c>
      <c r="G168" s="142"/>
      <c r="H168" s="142"/>
      <c r="I168" s="142"/>
      <c r="J168" s="168"/>
      <c r="K168" s="228" t="s">
        <v>30</v>
      </c>
      <c r="L168" s="254"/>
      <c r="M168" s="261"/>
      <c r="N168" s="267"/>
    </row>
    <row r="169" spans="1:15" s="107" customFormat="1" ht="15.75" customHeight="1">
      <c r="A169" s="117"/>
      <c r="B169" s="143"/>
      <c r="C169" s="143"/>
      <c r="D169" s="152"/>
      <c r="E169" s="152"/>
      <c r="F169" s="174"/>
      <c r="G169" s="143"/>
      <c r="H169" s="183"/>
      <c r="I169" s="191"/>
      <c r="J169" s="201"/>
      <c r="K169" s="229"/>
      <c r="L169" s="256"/>
      <c r="M169" s="260"/>
      <c r="N169" s="267"/>
    </row>
    <row r="170" spans="1:15" s="107" customFormat="1" ht="15.75" customHeight="1">
      <c r="A170" s="120"/>
      <c r="B170" s="144">
        <v>1</v>
      </c>
      <c r="C170" s="144"/>
      <c r="D170" s="154" t="s">
        <v>145</v>
      </c>
      <c r="E170" s="153"/>
      <c r="F170" s="176"/>
      <c r="G170" s="144"/>
      <c r="H170" s="185"/>
      <c r="I170" s="193"/>
      <c r="J170" s="212">
        <f>本工事費内訳書!Q192</f>
        <v>0</v>
      </c>
      <c r="K170" s="243" t="s">
        <v>302</v>
      </c>
      <c r="L170" s="258"/>
      <c r="M170" s="265"/>
      <c r="N170" s="267"/>
      <c r="O170" s="260"/>
    </row>
    <row r="171" spans="1:15" s="107" customFormat="1" ht="15.75" customHeight="1">
      <c r="A171" s="121"/>
      <c r="B171" s="145"/>
      <c r="C171" s="145"/>
      <c r="D171" s="155"/>
      <c r="E171" s="155"/>
      <c r="F171" s="177"/>
      <c r="G171" s="145"/>
      <c r="H171" s="186"/>
      <c r="I171" s="194"/>
      <c r="J171" s="211"/>
      <c r="K171" s="239"/>
      <c r="L171" s="256"/>
      <c r="M171" s="260"/>
      <c r="N171" s="267"/>
    </row>
    <row r="172" spans="1:15" s="107" customFormat="1" ht="15.75" customHeight="1">
      <c r="A172" s="120"/>
      <c r="B172" s="144"/>
      <c r="C172" s="144"/>
      <c r="D172" s="154"/>
      <c r="E172" s="153"/>
      <c r="F172" s="176"/>
      <c r="G172" s="144"/>
      <c r="H172" s="185"/>
      <c r="I172" s="193"/>
      <c r="J172" s="212"/>
      <c r="K172" s="240"/>
      <c r="L172" s="256"/>
      <c r="M172" s="260"/>
      <c r="N172" s="267"/>
    </row>
    <row r="173" spans="1:15" s="107" customFormat="1" ht="15.75" customHeight="1">
      <c r="A173" s="121"/>
      <c r="B173" s="145"/>
      <c r="C173" s="145"/>
      <c r="D173" s="155"/>
      <c r="E173" s="155"/>
      <c r="F173" s="177"/>
      <c r="G173" s="145"/>
      <c r="H173" s="186"/>
      <c r="I173" s="194"/>
      <c r="J173" s="211"/>
      <c r="K173" s="239"/>
      <c r="L173" s="256"/>
      <c r="M173" s="260"/>
      <c r="N173" s="267"/>
    </row>
    <row r="174" spans="1:15" s="107" customFormat="1" ht="15.75" customHeight="1">
      <c r="A174" s="119"/>
      <c r="B174" s="131"/>
      <c r="C174" s="131"/>
      <c r="D174" s="163"/>
      <c r="E174" s="153"/>
      <c r="F174" s="175"/>
      <c r="G174" s="131"/>
      <c r="H174" s="184"/>
      <c r="I174" s="192"/>
      <c r="J174" s="202"/>
      <c r="K174" s="234"/>
      <c r="L174" s="256"/>
      <c r="M174" s="260"/>
      <c r="N174" s="267"/>
    </row>
    <row r="175" spans="1:15" s="107" customFormat="1" ht="15.75" customHeight="1">
      <c r="A175" s="121"/>
      <c r="B175" s="145"/>
      <c r="C175" s="145"/>
      <c r="D175" s="159"/>
      <c r="E175" s="159"/>
      <c r="F175" s="177"/>
      <c r="G175" s="145"/>
      <c r="H175" s="186"/>
      <c r="I175" s="194"/>
      <c r="J175" s="211"/>
      <c r="K175" s="235"/>
      <c r="L175" s="256"/>
      <c r="M175" s="260"/>
      <c r="N175" s="267"/>
    </row>
    <row r="176" spans="1:15" s="107" customFormat="1" ht="15.75" customHeight="1">
      <c r="A176" s="120"/>
      <c r="B176" s="144"/>
      <c r="C176" s="144"/>
      <c r="D176" s="154"/>
      <c r="E176" s="153"/>
      <c r="F176" s="176"/>
      <c r="G176" s="144"/>
      <c r="H176" s="185"/>
      <c r="I176" s="193"/>
      <c r="J176" s="212"/>
      <c r="K176" s="240"/>
      <c r="L176" s="256"/>
      <c r="M176" s="260"/>
      <c r="N176" s="267"/>
    </row>
    <row r="177" spans="1:14" s="107" customFormat="1" ht="15.75" customHeight="1">
      <c r="A177" s="121"/>
      <c r="B177" s="145"/>
      <c r="C177" s="145"/>
      <c r="D177" s="155"/>
      <c r="E177" s="155"/>
      <c r="F177" s="177"/>
      <c r="G177" s="145"/>
      <c r="H177" s="186"/>
      <c r="I177" s="194"/>
      <c r="J177" s="211"/>
      <c r="K177" s="239"/>
      <c r="L177" s="256"/>
      <c r="M177" s="260"/>
      <c r="N177" s="267"/>
    </row>
    <row r="178" spans="1:14" s="107" customFormat="1" ht="15.75" customHeight="1">
      <c r="A178" s="120"/>
      <c r="B178" s="144"/>
      <c r="C178" s="144"/>
      <c r="D178" s="156"/>
      <c r="E178" s="153"/>
      <c r="F178" s="178"/>
      <c r="G178" s="131"/>
      <c r="H178" s="187"/>
      <c r="I178" s="193"/>
      <c r="J178" s="212"/>
      <c r="K178" s="234"/>
      <c r="L178" s="256"/>
      <c r="M178" s="260"/>
      <c r="N178" s="267"/>
    </row>
    <row r="179" spans="1:14" s="107" customFormat="1" ht="15.75" customHeight="1">
      <c r="A179" s="121"/>
      <c r="B179" s="145"/>
      <c r="C179" s="145"/>
      <c r="D179" s="157"/>
      <c r="E179" s="157"/>
      <c r="F179" s="179"/>
      <c r="G179" s="126"/>
      <c r="H179" s="157"/>
      <c r="I179" s="157"/>
      <c r="J179" s="220"/>
      <c r="K179" s="235"/>
      <c r="L179" s="256"/>
      <c r="M179" s="260"/>
      <c r="N179" s="267"/>
    </row>
    <row r="180" spans="1:14" s="107" customFormat="1" ht="15.75" customHeight="1">
      <c r="A180" s="119"/>
      <c r="B180" s="131"/>
      <c r="C180" s="131"/>
      <c r="D180" s="156"/>
      <c r="E180" s="153"/>
      <c r="F180" s="176"/>
      <c r="G180" s="144"/>
      <c r="H180" s="185"/>
      <c r="I180" s="193"/>
      <c r="J180" s="212"/>
      <c r="K180" s="244"/>
      <c r="L180" s="256"/>
      <c r="M180" s="260"/>
      <c r="N180" s="267"/>
    </row>
    <row r="181" spans="1:14" s="109" customFormat="1" ht="15.75" customHeight="1">
      <c r="A181" s="121"/>
      <c r="B181" s="145"/>
      <c r="C181" s="145"/>
      <c r="D181" s="159"/>
      <c r="E181" s="159"/>
      <c r="F181" s="177"/>
      <c r="G181" s="145"/>
      <c r="H181" s="186"/>
      <c r="I181" s="194"/>
      <c r="J181" s="211"/>
      <c r="K181" s="236"/>
      <c r="L181" s="255"/>
      <c r="M181" s="263"/>
      <c r="N181" s="268"/>
    </row>
    <row r="182" spans="1:14" s="107" customFormat="1" ht="15.75" customHeight="1">
      <c r="A182" s="119"/>
      <c r="B182" s="131"/>
      <c r="C182" s="131"/>
      <c r="D182" s="156"/>
      <c r="E182" s="153"/>
      <c r="F182" s="176"/>
      <c r="G182" s="144"/>
      <c r="H182" s="185"/>
      <c r="I182" s="193"/>
      <c r="J182" s="212"/>
      <c r="K182" s="244"/>
      <c r="L182" s="256"/>
      <c r="M182" s="260"/>
      <c r="N182" s="267"/>
    </row>
    <row r="183" spans="1:14" s="109" customFormat="1" ht="15.75" customHeight="1">
      <c r="A183" s="121"/>
      <c r="B183" s="145"/>
      <c r="C183" s="145"/>
      <c r="D183" s="159"/>
      <c r="E183" s="159"/>
      <c r="F183" s="177"/>
      <c r="G183" s="145"/>
      <c r="H183" s="186"/>
      <c r="I183" s="194"/>
      <c r="J183" s="211"/>
      <c r="K183" s="236"/>
      <c r="L183" s="255"/>
      <c r="M183" s="263"/>
      <c r="N183" s="268"/>
    </row>
    <row r="184" spans="1:14" s="107" customFormat="1" ht="15.75" customHeight="1">
      <c r="A184" s="120"/>
      <c r="B184" s="144"/>
      <c r="C184" s="144"/>
      <c r="D184" s="154"/>
      <c r="E184" s="154"/>
      <c r="F184" s="176"/>
      <c r="G184" s="144"/>
      <c r="H184" s="185"/>
      <c r="I184" s="193"/>
      <c r="J184" s="212"/>
      <c r="K184" s="240"/>
      <c r="L184" s="256"/>
      <c r="M184" s="260"/>
      <c r="N184" s="267"/>
    </row>
    <row r="185" spans="1:14" s="107" customFormat="1" ht="15.75" customHeight="1">
      <c r="A185" s="121"/>
      <c r="B185" s="145"/>
      <c r="C185" s="145"/>
      <c r="D185" s="155"/>
      <c r="E185" s="155"/>
      <c r="F185" s="177"/>
      <c r="G185" s="145"/>
      <c r="H185" s="186"/>
      <c r="I185" s="194"/>
      <c r="J185" s="211"/>
      <c r="K185" s="239"/>
      <c r="L185" s="256"/>
      <c r="M185" s="260"/>
      <c r="N185" s="267"/>
    </row>
    <row r="186" spans="1:14" s="107" customFormat="1" ht="15.75" customHeight="1">
      <c r="A186" s="119"/>
      <c r="B186" s="131"/>
      <c r="C186" s="131"/>
      <c r="D186" s="153"/>
      <c r="E186" s="153"/>
      <c r="F186" s="175"/>
      <c r="G186" s="131"/>
      <c r="H186" s="184"/>
      <c r="I186" s="192"/>
      <c r="J186" s="202"/>
      <c r="K186" s="230"/>
      <c r="L186" s="256"/>
      <c r="M186" s="260"/>
      <c r="N186" s="267"/>
    </row>
    <row r="187" spans="1:14" s="107" customFormat="1" ht="15.75" customHeight="1">
      <c r="A187" s="121"/>
      <c r="B187" s="145"/>
      <c r="C187" s="145"/>
      <c r="D187" s="155"/>
      <c r="E187" s="155"/>
      <c r="F187" s="177"/>
      <c r="G187" s="145"/>
      <c r="H187" s="186"/>
      <c r="I187" s="194"/>
      <c r="J187" s="211"/>
      <c r="K187" s="239"/>
      <c r="L187" s="256"/>
      <c r="M187" s="260"/>
      <c r="N187" s="267"/>
    </row>
    <row r="188" spans="1:14" s="109" customFormat="1" ht="15.75" customHeight="1">
      <c r="A188" s="120"/>
      <c r="B188" s="144"/>
      <c r="C188" s="144"/>
      <c r="D188" s="154"/>
      <c r="E188" s="154"/>
      <c r="F188" s="176"/>
      <c r="G188" s="144"/>
      <c r="H188" s="185"/>
      <c r="I188" s="193"/>
      <c r="J188" s="212"/>
      <c r="K188" s="237"/>
      <c r="L188" s="255"/>
      <c r="M188" s="263"/>
      <c r="N188" s="268"/>
    </row>
    <row r="189" spans="1:14" s="109" customFormat="1" ht="15.75" customHeight="1">
      <c r="A189" s="121"/>
      <c r="B189" s="145"/>
      <c r="C189" s="145"/>
      <c r="D189" s="155"/>
      <c r="E189" s="170"/>
      <c r="F189" s="177"/>
      <c r="G189" s="145"/>
      <c r="H189" s="186"/>
      <c r="I189" s="194"/>
      <c r="J189" s="211"/>
      <c r="K189" s="236"/>
      <c r="L189" s="255"/>
      <c r="M189" s="263"/>
      <c r="N189" s="268"/>
    </row>
    <row r="190" spans="1:14" s="107" customFormat="1" ht="15.75" customHeight="1">
      <c r="A190" s="119"/>
      <c r="B190" s="131"/>
      <c r="C190" s="131"/>
      <c r="D190" s="154"/>
      <c r="E190" s="171"/>
      <c r="F190" s="176"/>
      <c r="G190" s="144"/>
      <c r="H190" s="185"/>
      <c r="I190" s="193"/>
      <c r="J190" s="212"/>
      <c r="K190" s="234"/>
      <c r="L190" s="256"/>
      <c r="M190" s="260"/>
      <c r="N190" s="267"/>
    </row>
    <row r="191" spans="1:14" s="109" customFormat="1" ht="15.75" customHeight="1">
      <c r="A191" s="121"/>
      <c r="B191" s="145"/>
      <c r="C191" s="145"/>
      <c r="D191" s="155"/>
      <c r="E191" s="170"/>
      <c r="F191" s="177"/>
      <c r="G191" s="145"/>
      <c r="H191" s="186"/>
      <c r="I191" s="194"/>
      <c r="J191" s="211"/>
      <c r="K191" s="236"/>
      <c r="L191" s="255"/>
      <c r="M191" s="263"/>
      <c r="N191" s="268"/>
    </row>
    <row r="192" spans="1:14" s="107" customFormat="1" ht="15.75" customHeight="1">
      <c r="A192" s="120"/>
      <c r="B192" s="144"/>
      <c r="C192" s="144"/>
      <c r="D192" s="154" t="s">
        <v>152</v>
      </c>
      <c r="E192" s="171"/>
      <c r="F192" s="176"/>
      <c r="G192" s="144"/>
      <c r="H192" s="185"/>
      <c r="I192" s="193"/>
      <c r="J192" s="212">
        <f>SUM(J170)</f>
        <v>0</v>
      </c>
      <c r="K192" s="237"/>
      <c r="L192" s="256"/>
      <c r="M192" s="260"/>
      <c r="N192" s="267"/>
    </row>
    <row r="193" spans="1:14" s="109" customFormat="1" ht="15.75" customHeight="1">
      <c r="A193" s="130"/>
      <c r="B193" s="128"/>
      <c r="C193" s="128"/>
      <c r="D193" s="165"/>
      <c r="E193" s="165"/>
      <c r="F193" s="181"/>
      <c r="G193" s="128"/>
      <c r="H193" s="190"/>
      <c r="I193" s="200"/>
      <c r="J193" s="221"/>
      <c r="K193" s="247"/>
      <c r="L193" s="255"/>
      <c r="M193" s="263"/>
      <c r="N193" s="268"/>
    </row>
  </sheetData>
  <mergeCells count="26">
    <mergeCell ref="A4:K4"/>
    <mergeCell ref="F6:I6"/>
    <mergeCell ref="F7:I7"/>
    <mergeCell ref="A9:E9"/>
    <mergeCell ref="F9:J9"/>
    <mergeCell ref="I29:J29"/>
    <mergeCell ref="I30:J30"/>
    <mergeCell ref="A31:K31"/>
    <mergeCell ref="A32:K32"/>
    <mergeCell ref="A38:K38"/>
    <mergeCell ref="A40:E40"/>
    <mergeCell ref="F40:J40"/>
    <mergeCell ref="I62:J62"/>
    <mergeCell ref="I63:J63"/>
    <mergeCell ref="A70:K70"/>
    <mergeCell ref="A72:E72"/>
    <mergeCell ref="F72:J72"/>
    <mergeCell ref="A102:K102"/>
    <mergeCell ref="A104:E104"/>
    <mergeCell ref="F104:J104"/>
    <mergeCell ref="A134:K134"/>
    <mergeCell ref="A136:E136"/>
    <mergeCell ref="F136:J136"/>
    <mergeCell ref="A166:K166"/>
    <mergeCell ref="A168:E168"/>
    <mergeCell ref="F168:J168"/>
  </mergeCells>
  <phoneticPr fontId="7"/>
  <printOptions horizontalCentered="1"/>
  <pageMargins left="0.59055118110236227" right="0.39370078740157483" top="0.78740157480314965" bottom="0.19685039370078741" header="0.51181102362204722" footer="0.51181102362204722"/>
  <pageSetup paperSize="9" scale="94" fitToWidth="1" fitToHeight="0" orientation="landscape" usePrinterDefaults="1" r:id="rId1"/>
  <headerFooter alignWithMargins="0"/>
  <rowBreaks count="5" manualBreakCount="5">
    <brk id="33" max="10" man="1"/>
    <brk id="65" max="10" man="1"/>
    <brk id="97" max="10" man="1"/>
    <brk id="129" max="10" man="1"/>
    <brk id="16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225"/>
  <sheetViews>
    <sheetView showZeros="0" view="pageBreakPreview" zoomScaleSheetLayoutView="100" workbookViewId="0">
      <selection activeCell="F7" sqref="F7"/>
    </sheetView>
  </sheetViews>
  <sheetFormatPr defaultColWidth="9" defaultRowHeight="16.5" customHeight="1"/>
  <cols>
    <col min="1" max="5" width="2.125" style="271" customWidth="1"/>
    <col min="6" max="6" width="41.375" style="272" customWidth="1"/>
    <col min="7" max="8" width="15.625" style="272" customWidth="1"/>
    <col min="9" max="9" width="3.875" style="272" customWidth="1"/>
    <col min="10" max="10" width="3.75" style="273" customWidth="1"/>
    <col min="11" max="12" width="5.625" style="274" customWidth="1"/>
    <col min="13" max="13" width="4.125" style="274" customWidth="1"/>
    <col min="14" max="15" width="6.625" style="275" customWidth="1"/>
    <col min="16" max="16" width="4.125" style="275" customWidth="1"/>
    <col min="17" max="17" width="3" style="275" customWidth="1"/>
    <col min="18" max="18" width="13" style="276" customWidth="1"/>
    <col min="19" max="20" width="7.125" style="277" customWidth="1"/>
    <col min="21" max="21" width="12.375" style="108" customWidth="1"/>
    <col min="22" max="16384" width="9" style="108"/>
  </cols>
  <sheetData>
    <row r="1" spans="1:20" ht="16.5" customHeight="1">
      <c r="A1" s="284" t="s">
        <v>7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</row>
    <row r="2" spans="1:20" ht="16.5" customHeight="1">
      <c r="A2" s="285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</row>
    <row r="3" spans="1:20" s="278" customFormat="1" ht="16.5" customHeight="1">
      <c r="A3" s="286" t="s">
        <v>155</v>
      </c>
      <c r="B3" s="291"/>
      <c r="C3" s="291"/>
      <c r="D3" s="291"/>
      <c r="E3" s="295"/>
      <c r="F3" s="297" t="s">
        <v>190</v>
      </c>
      <c r="G3" s="301"/>
      <c r="H3" s="301"/>
      <c r="I3" s="301"/>
      <c r="J3" s="301"/>
      <c r="K3" s="310" t="s">
        <v>284</v>
      </c>
      <c r="L3" s="310"/>
      <c r="M3" s="310"/>
      <c r="N3" s="325"/>
      <c r="O3" s="330" t="s">
        <v>287</v>
      </c>
      <c r="P3" s="333"/>
      <c r="Q3" s="330"/>
      <c r="R3" s="333"/>
      <c r="S3" s="333"/>
      <c r="T3" s="346"/>
    </row>
    <row r="4" spans="1:20" s="278" customFormat="1" ht="16.5" customHeight="1">
      <c r="A4" s="287"/>
      <c r="B4" s="292"/>
      <c r="C4" s="292"/>
      <c r="D4" s="292"/>
      <c r="E4" s="296"/>
      <c r="F4" s="298"/>
      <c r="G4" s="302"/>
      <c r="H4" s="302"/>
      <c r="I4" s="302"/>
      <c r="J4" s="302"/>
      <c r="K4" s="311"/>
      <c r="L4" s="311"/>
      <c r="M4" s="311"/>
      <c r="N4" s="326"/>
      <c r="O4" s="330" t="s">
        <v>288</v>
      </c>
      <c r="P4" s="333"/>
      <c r="Q4" s="330"/>
      <c r="R4" s="333"/>
      <c r="S4" s="333"/>
      <c r="T4" s="346"/>
    </row>
    <row r="5" spans="1:20" s="279" customFormat="1" ht="16.5" customHeight="1">
      <c r="A5" s="288" t="s">
        <v>156</v>
      </c>
      <c r="B5" s="288"/>
      <c r="C5" s="288"/>
      <c r="D5" s="288"/>
      <c r="E5" s="288"/>
      <c r="F5" s="288"/>
      <c r="G5" s="288" t="s">
        <v>249</v>
      </c>
      <c r="H5" s="288"/>
      <c r="I5" s="309" t="s">
        <v>273</v>
      </c>
      <c r="J5" s="309"/>
      <c r="K5" s="312" t="s">
        <v>285</v>
      </c>
      <c r="L5" s="312"/>
      <c r="M5" s="312"/>
      <c r="N5" s="327" t="s">
        <v>286</v>
      </c>
      <c r="O5" s="327"/>
      <c r="P5" s="327"/>
      <c r="Q5" s="327" t="s">
        <v>181</v>
      </c>
      <c r="R5" s="327"/>
      <c r="S5" s="309" t="s">
        <v>289</v>
      </c>
      <c r="T5" s="309"/>
    </row>
    <row r="6" spans="1:20" ht="16.5" customHeight="1">
      <c r="A6" s="289" t="s">
        <v>157</v>
      </c>
      <c r="B6" s="293"/>
      <c r="C6" s="293"/>
      <c r="D6" s="293"/>
      <c r="E6" s="293"/>
      <c r="F6" s="299"/>
      <c r="G6" s="303"/>
      <c r="H6" s="306"/>
      <c r="I6" s="289" t="s">
        <v>14</v>
      </c>
      <c r="J6" s="299"/>
      <c r="K6" s="313">
        <v>1</v>
      </c>
      <c r="L6" s="317"/>
      <c r="M6" s="323"/>
      <c r="N6" s="313"/>
      <c r="O6" s="317"/>
      <c r="P6" s="323"/>
      <c r="Q6" s="334">
        <f>Q8</f>
        <v>0</v>
      </c>
      <c r="R6" s="336"/>
      <c r="S6" s="338"/>
      <c r="T6" s="347"/>
    </row>
    <row r="7" spans="1:20" ht="16.5" customHeight="1">
      <c r="A7" s="290"/>
      <c r="B7" s="294"/>
      <c r="C7" s="294"/>
      <c r="D7" s="294"/>
      <c r="E7" s="294"/>
      <c r="F7" s="300"/>
      <c r="G7" s="304"/>
      <c r="H7" s="307"/>
      <c r="I7" s="290"/>
      <c r="J7" s="300"/>
      <c r="K7" s="314"/>
      <c r="L7" s="318"/>
      <c r="M7" s="324"/>
      <c r="N7" s="314"/>
      <c r="O7" s="318"/>
      <c r="P7" s="324"/>
      <c r="Q7" s="335"/>
      <c r="R7" s="337"/>
      <c r="S7" s="339"/>
      <c r="T7" s="348"/>
    </row>
    <row r="8" spans="1:20" s="280" customFormat="1" ht="16.5" customHeight="1">
      <c r="A8" s="289"/>
      <c r="B8" s="293" t="s">
        <v>169</v>
      </c>
      <c r="C8" s="293"/>
      <c r="D8" s="293"/>
      <c r="E8" s="293"/>
      <c r="F8" s="299"/>
      <c r="G8" s="303"/>
      <c r="H8" s="306"/>
      <c r="I8" s="289" t="s">
        <v>14</v>
      </c>
      <c r="J8" s="299"/>
      <c r="K8" s="313"/>
      <c r="L8" s="317"/>
      <c r="M8" s="323"/>
      <c r="N8" s="313"/>
      <c r="O8" s="317"/>
      <c r="P8" s="323"/>
      <c r="Q8" s="334">
        <f>SUM(Q10:R19)</f>
        <v>0</v>
      </c>
      <c r="R8" s="336"/>
      <c r="S8" s="338"/>
      <c r="T8" s="347"/>
    </row>
    <row r="9" spans="1:20" s="280" customFormat="1" ht="16.5" customHeight="1">
      <c r="A9" s="290"/>
      <c r="B9" s="294"/>
      <c r="C9" s="294"/>
      <c r="D9" s="294"/>
      <c r="E9" s="294"/>
      <c r="F9" s="300"/>
      <c r="G9" s="304"/>
      <c r="H9" s="307"/>
      <c r="I9" s="290"/>
      <c r="J9" s="300"/>
      <c r="K9" s="314"/>
      <c r="L9" s="318"/>
      <c r="M9" s="324"/>
      <c r="N9" s="314"/>
      <c r="O9" s="318"/>
      <c r="P9" s="324"/>
      <c r="Q9" s="335"/>
      <c r="R9" s="337"/>
      <c r="S9" s="339"/>
      <c r="T9" s="348"/>
    </row>
    <row r="10" spans="1:20" s="281" customFormat="1" ht="16.5" customHeight="1">
      <c r="A10" s="289"/>
      <c r="B10" s="293"/>
      <c r="C10" s="293" t="s">
        <v>184</v>
      </c>
      <c r="D10" s="293"/>
      <c r="E10" s="293"/>
      <c r="F10" s="299"/>
      <c r="G10" s="303" t="s">
        <v>250</v>
      </c>
      <c r="H10" s="306"/>
      <c r="I10" s="289" t="s">
        <v>275</v>
      </c>
      <c r="J10" s="299"/>
      <c r="K10" s="313">
        <v>10</v>
      </c>
      <c r="L10" s="317"/>
      <c r="M10" s="323"/>
      <c r="N10" s="313"/>
      <c r="O10" s="317"/>
      <c r="P10" s="323"/>
      <c r="Q10" s="334">
        <f>K10*N10</f>
        <v>0</v>
      </c>
      <c r="R10" s="336"/>
      <c r="S10" s="338"/>
      <c r="T10" s="347"/>
    </row>
    <row r="11" spans="1:20" s="281" customFormat="1" ht="16.5" customHeight="1">
      <c r="A11" s="290"/>
      <c r="B11" s="294"/>
      <c r="C11" s="294"/>
      <c r="D11" s="294"/>
      <c r="E11" s="294"/>
      <c r="F11" s="300"/>
      <c r="G11" s="304"/>
      <c r="H11" s="307"/>
      <c r="I11" s="290"/>
      <c r="J11" s="300"/>
      <c r="K11" s="314"/>
      <c r="L11" s="318"/>
      <c r="M11" s="324"/>
      <c r="N11" s="314"/>
      <c r="O11" s="318"/>
      <c r="P11" s="324"/>
      <c r="Q11" s="335"/>
      <c r="R11" s="337"/>
      <c r="S11" s="339" t="s">
        <v>290</v>
      </c>
      <c r="T11" s="348"/>
    </row>
    <row r="12" spans="1:20" s="281" customFormat="1" ht="16.5" customHeight="1">
      <c r="A12" s="289"/>
      <c r="B12" s="293"/>
      <c r="C12" s="293" t="s">
        <v>185</v>
      </c>
      <c r="D12" s="293"/>
      <c r="E12" s="293"/>
      <c r="F12" s="299"/>
      <c r="G12" s="303"/>
      <c r="H12" s="306"/>
      <c r="I12" s="289" t="s">
        <v>275</v>
      </c>
      <c r="J12" s="299"/>
      <c r="K12" s="313">
        <v>10</v>
      </c>
      <c r="L12" s="317"/>
      <c r="M12" s="323"/>
      <c r="N12" s="313"/>
      <c r="O12" s="317"/>
      <c r="P12" s="323"/>
      <c r="Q12" s="334">
        <f>K12*N12</f>
        <v>0</v>
      </c>
      <c r="R12" s="336"/>
      <c r="S12" s="338"/>
      <c r="T12" s="347"/>
    </row>
    <row r="13" spans="1:20" s="281" customFormat="1" ht="16.5" customHeight="1">
      <c r="A13" s="290"/>
      <c r="B13" s="294"/>
      <c r="C13" s="294"/>
      <c r="D13" s="294"/>
      <c r="E13" s="294"/>
      <c r="F13" s="300"/>
      <c r="G13" s="304"/>
      <c r="H13" s="307"/>
      <c r="I13" s="290"/>
      <c r="J13" s="300"/>
      <c r="K13" s="314"/>
      <c r="L13" s="318"/>
      <c r="M13" s="324"/>
      <c r="N13" s="314"/>
      <c r="O13" s="318"/>
      <c r="P13" s="324"/>
      <c r="Q13" s="335"/>
      <c r="R13" s="337"/>
      <c r="S13" s="339" t="s">
        <v>290</v>
      </c>
      <c r="T13" s="348"/>
    </row>
    <row r="14" spans="1:20" s="281" customFormat="1" ht="16.5" customHeight="1">
      <c r="A14" s="289"/>
      <c r="B14" s="293"/>
      <c r="C14" s="293" t="s">
        <v>186</v>
      </c>
      <c r="D14" s="293"/>
      <c r="E14" s="293"/>
      <c r="F14" s="299"/>
      <c r="G14" s="303" t="s">
        <v>251</v>
      </c>
      <c r="H14" s="306"/>
      <c r="I14" s="289" t="s">
        <v>0</v>
      </c>
      <c r="J14" s="299"/>
      <c r="K14" s="313">
        <v>10</v>
      </c>
      <c r="L14" s="317"/>
      <c r="M14" s="323"/>
      <c r="N14" s="313"/>
      <c r="O14" s="317"/>
      <c r="P14" s="323"/>
      <c r="Q14" s="334">
        <f>K14*N14</f>
        <v>0</v>
      </c>
      <c r="R14" s="336"/>
      <c r="S14" s="338"/>
      <c r="T14" s="347"/>
    </row>
    <row r="15" spans="1:20" s="281" customFormat="1" ht="16.5" customHeight="1">
      <c r="A15" s="290"/>
      <c r="B15" s="294"/>
      <c r="C15" s="294"/>
      <c r="D15" s="294"/>
      <c r="E15" s="294"/>
      <c r="F15" s="300"/>
      <c r="G15" s="304"/>
      <c r="H15" s="307"/>
      <c r="I15" s="290"/>
      <c r="J15" s="300"/>
      <c r="K15" s="314"/>
      <c r="L15" s="318"/>
      <c r="M15" s="324"/>
      <c r="N15" s="314"/>
      <c r="O15" s="318"/>
      <c r="P15" s="324"/>
      <c r="Q15" s="335"/>
      <c r="R15" s="337"/>
      <c r="S15" s="339" t="s">
        <v>290</v>
      </c>
      <c r="T15" s="348"/>
    </row>
    <row r="16" spans="1:20" s="281" customFormat="1" ht="16.5" customHeight="1">
      <c r="A16" s="289"/>
      <c r="B16" s="293"/>
      <c r="C16" s="293" t="s">
        <v>187</v>
      </c>
      <c r="D16" s="293"/>
      <c r="E16" s="293"/>
      <c r="F16" s="299"/>
      <c r="G16" s="303" t="s">
        <v>252</v>
      </c>
      <c r="H16" s="306"/>
      <c r="I16" s="289" t="s">
        <v>276</v>
      </c>
      <c r="J16" s="299"/>
      <c r="K16" s="313">
        <v>10</v>
      </c>
      <c r="L16" s="317"/>
      <c r="M16" s="323"/>
      <c r="N16" s="313"/>
      <c r="O16" s="317"/>
      <c r="P16" s="323"/>
      <c r="Q16" s="334">
        <f>K16*N16</f>
        <v>0</v>
      </c>
      <c r="R16" s="336"/>
      <c r="S16" s="338"/>
      <c r="T16" s="347"/>
    </row>
    <row r="17" spans="1:20" s="281" customFormat="1" ht="16.5" customHeight="1">
      <c r="A17" s="290"/>
      <c r="B17" s="294"/>
      <c r="C17" s="294"/>
      <c r="D17" s="294"/>
      <c r="E17" s="294"/>
      <c r="F17" s="300"/>
      <c r="G17" s="304"/>
      <c r="H17" s="307"/>
      <c r="I17" s="290"/>
      <c r="J17" s="300"/>
      <c r="K17" s="314"/>
      <c r="L17" s="318"/>
      <c r="M17" s="324"/>
      <c r="N17" s="314"/>
      <c r="O17" s="318"/>
      <c r="P17" s="324"/>
      <c r="Q17" s="335"/>
      <c r="R17" s="337"/>
      <c r="S17" s="339" t="s">
        <v>290</v>
      </c>
      <c r="T17" s="348"/>
    </row>
    <row r="18" spans="1:20" s="280" customFormat="1" ht="16.5" customHeight="1">
      <c r="A18" s="289"/>
      <c r="B18" s="293"/>
      <c r="C18" s="293" t="s">
        <v>188</v>
      </c>
      <c r="D18" s="293"/>
      <c r="E18" s="293"/>
      <c r="F18" s="299"/>
      <c r="G18" s="303" t="s">
        <v>253</v>
      </c>
      <c r="H18" s="306"/>
      <c r="I18" s="289" t="s">
        <v>275</v>
      </c>
      <c r="J18" s="299"/>
      <c r="K18" s="313">
        <v>20</v>
      </c>
      <c r="L18" s="317"/>
      <c r="M18" s="323"/>
      <c r="N18" s="313"/>
      <c r="O18" s="317"/>
      <c r="P18" s="323"/>
      <c r="Q18" s="334">
        <f>K18*N18</f>
        <v>0</v>
      </c>
      <c r="R18" s="336"/>
      <c r="S18" s="338"/>
      <c r="T18" s="347"/>
    </row>
    <row r="19" spans="1:20" s="280" customFormat="1" ht="16.5" customHeight="1">
      <c r="A19" s="290"/>
      <c r="B19" s="294"/>
      <c r="C19" s="294"/>
      <c r="D19" s="294"/>
      <c r="E19" s="294"/>
      <c r="F19" s="300"/>
      <c r="G19" s="304"/>
      <c r="H19" s="307"/>
      <c r="I19" s="290"/>
      <c r="J19" s="300"/>
      <c r="K19" s="314"/>
      <c r="L19" s="318"/>
      <c r="M19" s="324"/>
      <c r="N19" s="314"/>
      <c r="O19" s="318"/>
      <c r="P19" s="324"/>
      <c r="Q19" s="335"/>
      <c r="R19" s="337"/>
      <c r="S19" s="339" t="s">
        <v>290</v>
      </c>
      <c r="T19" s="348"/>
    </row>
    <row r="20" spans="1:20" s="282" customFormat="1" ht="16.5" customHeight="1">
      <c r="A20" s="289" t="s">
        <v>161</v>
      </c>
      <c r="B20" s="293"/>
      <c r="C20" s="293"/>
      <c r="D20" s="293"/>
      <c r="E20" s="293"/>
      <c r="F20" s="299"/>
      <c r="G20" s="303"/>
      <c r="H20" s="306"/>
      <c r="I20" s="289" t="s">
        <v>14</v>
      </c>
      <c r="J20" s="299"/>
      <c r="K20" s="313">
        <v>1</v>
      </c>
      <c r="L20" s="317"/>
      <c r="M20" s="323"/>
      <c r="N20" s="313"/>
      <c r="O20" s="317"/>
      <c r="P20" s="323"/>
      <c r="Q20" s="334">
        <f>Q22+Q58+Q98+Q136+Q144+Q150+Q164</f>
        <v>0</v>
      </c>
      <c r="R20" s="336"/>
      <c r="S20" s="338"/>
      <c r="T20" s="347"/>
    </row>
    <row r="21" spans="1:20" s="282" customFormat="1" ht="16.5" customHeight="1">
      <c r="A21" s="290"/>
      <c r="B21" s="294"/>
      <c r="C21" s="294"/>
      <c r="D21" s="294"/>
      <c r="E21" s="294"/>
      <c r="F21" s="300"/>
      <c r="G21" s="304"/>
      <c r="H21" s="307"/>
      <c r="I21" s="290"/>
      <c r="J21" s="300"/>
      <c r="K21" s="314"/>
      <c r="L21" s="318"/>
      <c r="M21" s="324"/>
      <c r="N21" s="314"/>
      <c r="O21" s="318"/>
      <c r="P21" s="324"/>
      <c r="Q21" s="335"/>
      <c r="R21" s="337"/>
      <c r="S21" s="339"/>
      <c r="T21" s="348"/>
    </row>
    <row r="22" spans="1:20" s="282" customFormat="1" ht="16.5" customHeight="1">
      <c r="A22" s="289"/>
      <c r="B22" s="293" t="s">
        <v>171</v>
      </c>
      <c r="C22" s="293"/>
      <c r="D22" s="293"/>
      <c r="E22" s="293"/>
      <c r="F22" s="299"/>
      <c r="G22" s="303"/>
      <c r="H22" s="306"/>
      <c r="I22" s="289" t="s">
        <v>14</v>
      </c>
      <c r="J22" s="299"/>
      <c r="K22" s="313">
        <v>1</v>
      </c>
      <c r="L22" s="317"/>
      <c r="M22" s="323"/>
      <c r="N22" s="313"/>
      <c r="O22" s="317"/>
      <c r="P22" s="323"/>
      <c r="Q22" s="334">
        <f>Q24</f>
        <v>0</v>
      </c>
      <c r="R22" s="336"/>
      <c r="S22" s="338"/>
      <c r="T22" s="347"/>
    </row>
    <row r="23" spans="1:20" s="282" customFormat="1" ht="16.5" customHeight="1">
      <c r="A23" s="290"/>
      <c r="B23" s="294"/>
      <c r="C23" s="294"/>
      <c r="D23" s="294"/>
      <c r="E23" s="294"/>
      <c r="F23" s="300"/>
      <c r="G23" s="304"/>
      <c r="H23" s="307"/>
      <c r="I23" s="290"/>
      <c r="J23" s="300"/>
      <c r="K23" s="314"/>
      <c r="L23" s="318"/>
      <c r="M23" s="324"/>
      <c r="N23" s="314"/>
      <c r="O23" s="318"/>
      <c r="P23" s="324"/>
      <c r="Q23" s="335"/>
      <c r="R23" s="337"/>
      <c r="S23" s="339"/>
      <c r="T23" s="348"/>
    </row>
    <row r="24" spans="1:20" s="280" customFormat="1" ht="16.5" customHeight="1">
      <c r="A24" s="289"/>
      <c r="B24" s="293"/>
      <c r="C24" s="293" t="s">
        <v>169</v>
      </c>
      <c r="D24" s="293"/>
      <c r="E24" s="293"/>
      <c r="F24" s="299"/>
      <c r="G24" s="303"/>
      <c r="H24" s="306"/>
      <c r="I24" s="289" t="s">
        <v>14</v>
      </c>
      <c r="J24" s="299"/>
      <c r="K24" s="313">
        <v>1</v>
      </c>
      <c r="L24" s="317"/>
      <c r="M24" s="323"/>
      <c r="N24" s="313"/>
      <c r="O24" s="317"/>
      <c r="P24" s="323"/>
      <c r="Q24" s="334">
        <f>SUM(Q26:R57)</f>
        <v>0</v>
      </c>
      <c r="R24" s="336"/>
      <c r="S24" s="338"/>
      <c r="T24" s="347"/>
    </row>
    <row r="25" spans="1:20" s="280" customFormat="1" ht="16.5" customHeight="1">
      <c r="A25" s="290"/>
      <c r="B25" s="294"/>
      <c r="C25" s="294"/>
      <c r="D25" s="294"/>
      <c r="E25" s="294"/>
      <c r="F25" s="300"/>
      <c r="G25" s="304"/>
      <c r="H25" s="307"/>
      <c r="I25" s="290"/>
      <c r="J25" s="300"/>
      <c r="K25" s="314"/>
      <c r="L25" s="318"/>
      <c r="M25" s="324"/>
      <c r="N25" s="314"/>
      <c r="O25" s="318"/>
      <c r="P25" s="324"/>
      <c r="Q25" s="335"/>
      <c r="R25" s="337"/>
      <c r="S25" s="339"/>
      <c r="T25" s="348"/>
    </row>
    <row r="26" spans="1:20" s="281" customFormat="1" ht="16.5" customHeight="1">
      <c r="A26" s="289"/>
      <c r="B26" s="293"/>
      <c r="C26" s="293"/>
      <c r="D26" s="293" t="s">
        <v>198</v>
      </c>
      <c r="E26" s="293"/>
      <c r="F26" s="299"/>
      <c r="G26" s="303" t="s">
        <v>10</v>
      </c>
      <c r="H26" s="306"/>
      <c r="I26" s="289" t="s">
        <v>275</v>
      </c>
      <c r="J26" s="299"/>
      <c r="K26" s="313">
        <v>8</v>
      </c>
      <c r="L26" s="317"/>
      <c r="M26" s="323"/>
      <c r="N26" s="313"/>
      <c r="O26" s="317"/>
      <c r="P26" s="323"/>
      <c r="Q26" s="334">
        <f>K26*N26</f>
        <v>0</v>
      </c>
      <c r="R26" s="336"/>
      <c r="S26" s="338"/>
      <c r="T26" s="347"/>
    </row>
    <row r="27" spans="1:20" s="281" customFormat="1" ht="16.5" customHeight="1">
      <c r="A27" s="290"/>
      <c r="B27" s="294"/>
      <c r="C27" s="294"/>
      <c r="D27" s="294"/>
      <c r="E27" s="294"/>
      <c r="F27" s="300"/>
      <c r="G27" s="304"/>
      <c r="H27" s="307"/>
      <c r="I27" s="290"/>
      <c r="J27" s="300"/>
      <c r="K27" s="314"/>
      <c r="L27" s="318"/>
      <c r="M27" s="324"/>
      <c r="N27" s="314"/>
      <c r="O27" s="318"/>
      <c r="P27" s="324"/>
      <c r="Q27" s="335"/>
      <c r="R27" s="337"/>
      <c r="S27" s="339" t="s">
        <v>290</v>
      </c>
      <c r="T27" s="348"/>
    </row>
    <row r="28" spans="1:20" s="280" customFormat="1" ht="16.5" customHeight="1">
      <c r="A28" s="289"/>
      <c r="B28" s="293"/>
      <c r="C28" s="293"/>
      <c r="D28" s="293" t="s">
        <v>200</v>
      </c>
      <c r="E28" s="293"/>
      <c r="F28" s="299"/>
      <c r="G28" s="303" t="s">
        <v>254</v>
      </c>
      <c r="H28" s="306"/>
      <c r="I28" s="289" t="s">
        <v>17</v>
      </c>
      <c r="J28" s="299"/>
      <c r="K28" s="313">
        <v>32</v>
      </c>
      <c r="L28" s="317"/>
      <c r="M28" s="323"/>
      <c r="N28" s="313"/>
      <c r="O28" s="317"/>
      <c r="P28" s="323"/>
      <c r="Q28" s="334">
        <f>K28*N28</f>
        <v>0</v>
      </c>
      <c r="R28" s="336"/>
      <c r="S28" s="338"/>
      <c r="T28" s="347"/>
    </row>
    <row r="29" spans="1:20" s="280" customFormat="1" ht="16.5" customHeight="1">
      <c r="A29" s="290"/>
      <c r="B29" s="294"/>
      <c r="C29" s="294"/>
      <c r="D29" s="294"/>
      <c r="E29" s="294"/>
      <c r="F29" s="300"/>
      <c r="G29" s="304"/>
      <c r="H29" s="307"/>
      <c r="I29" s="290"/>
      <c r="J29" s="300"/>
      <c r="K29" s="314"/>
      <c r="L29" s="318"/>
      <c r="M29" s="324"/>
      <c r="N29" s="314"/>
      <c r="O29" s="318"/>
      <c r="P29" s="324"/>
      <c r="Q29" s="335"/>
      <c r="R29" s="337"/>
      <c r="S29" s="339" t="s">
        <v>99</v>
      </c>
      <c r="T29" s="348"/>
    </row>
    <row r="30" spans="1:20" s="281" customFormat="1" ht="16.5" customHeight="1">
      <c r="A30" s="289"/>
      <c r="B30" s="293"/>
      <c r="C30" s="293"/>
      <c r="D30" s="293" t="s">
        <v>201</v>
      </c>
      <c r="E30" s="293"/>
      <c r="F30" s="299"/>
      <c r="G30" s="303" t="s">
        <v>189</v>
      </c>
      <c r="H30" s="306"/>
      <c r="I30" s="289" t="s">
        <v>275</v>
      </c>
      <c r="J30" s="299"/>
      <c r="K30" s="313">
        <v>10</v>
      </c>
      <c r="L30" s="317"/>
      <c r="M30" s="323"/>
      <c r="N30" s="313"/>
      <c r="O30" s="317"/>
      <c r="P30" s="323"/>
      <c r="Q30" s="334">
        <f>K30*N30</f>
        <v>0</v>
      </c>
      <c r="R30" s="336"/>
      <c r="S30" s="338"/>
      <c r="T30" s="347"/>
    </row>
    <row r="31" spans="1:20" s="281" customFormat="1" ht="16.5" customHeight="1">
      <c r="A31" s="290"/>
      <c r="B31" s="294"/>
      <c r="C31" s="294"/>
      <c r="D31" s="294"/>
      <c r="E31" s="294"/>
      <c r="F31" s="300"/>
      <c r="G31" s="304"/>
      <c r="H31" s="307"/>
      <c r="I31" s="290"/>
      <c r="J31" s="300"/>
      <c r="K31" s="314"/>
      <c r="L31" s="318"/>
      <c r="M31" s="324"/>
      <c r="N31" s="314"/>
      <c r="O31" s="318"/>
      <c r="P31" s="324"/>
      <c r="Q31" s="335"/>
      <c r="R31" s="337"/>
      <c r="S31" s="339" t="s">
        <v>290</v>
      </c>
      <c r="T31" s="348"/>
    </row>
    <row r="32" spans="1:20" s="281" customFormat="1" ht="16.5" customHeight="1">
      <c r="A32" s="289"/>
      <c r="B32" s="293"/>
      <c r="C32" s="293"/>
      <c r="D32" s="293" t="s">
        <v>50</v>
      </c>
      <c r="E32" s="293"/>
      <c r="F32" s="299"/>
      <c r="G32" s="303"/>
      <c r="H32" s="306"/>
      <c r="I32" s="289" t="s">
        <v>276</v>
      </c>
      <c r="J32" s="299"/>
      <c r="K32" s="313">
        <v>10</v>
      </c>
      <c r="L32" s="317"/>
      <c r="M32" s="323"/>
      <c r="N32" s="313"/>
      <c r="O32" s="317"/>
      <c r="P32" s="323"/>
      <c r="Q32" s="334">
        <f>K32*N32</f>
        <v>0</v>
      </c>
      <c r="R32" s="336"/>
      <c r="S32" s="338"/>
      <c r="T32" s="347"/>
    </row>
    <row r="33" spans="1:20" s="281" customFormat="1" ht="16.5" customHeight="1">
      <c r="A33" s="290"/>
      <c r="B33" s="294"/>
      <c r="C33" s="294"/>
      <c r="D33" s="294"/>
      <c r="E33" s="294"/>
      <c r="F33" s="300"/>
      <c r="G33" s="304"/>
      <c r="H33" s="307"/>
      <c r="I33" s="290"/>
      <c r="J33" s="300"/>
      <c r="K33" s="314"/>
      <c r="L33" s="318"/>
      <c r="M33" s="324"/>
      <c r="N33" s="314"/>
      <c r="O33" s="318"/>
      <c r="P33" s="324"/>
      <c r="Q33" s="335"/>
      <c r="R33" s="337"/>
      <c r="S33" s="339" t="s">
        <v>290</v>
      </c>
      <c r="T33" s="348"/>
    </row>
    <row r="34" spans="1:20" s="281" customFormat="1" ht="16.5" customHeight="1">
      <c r="A34" s="289"/>
      <c r="B34" s="293"/>
      <c r="C34" s="293"/>
      <c r="D34" s="293" t="s">
        <v>202</v>
      </c>
      <c r="E34" s="293"/>
      <c r="F34" s="299"/>
      <c r="G34" s="303" t="s">
        <v>255</v>
      </c>
      <c r="H34" s="306"/>
      <c r="I34" s="289" t="s">
        <v>277</v>
      </c>
      <c r="J34" s="299"/>
      <c r="K34" s="315">
        <f>10.5*8+22.5+18.5</f>
        <v>125</v>
      </c>
      <c r="L34" s="319"/>
      <c r="M34" s="323"/>
      <c r="N34" s="313"/>
      <c r="O34" s="317"/>
      <c r="P34" s="323"/>
      <c r="Q34" s="334">
        <f>K34*N34</f>
        <v>0</v>
      </c>
      <c r="R34" s="336"/>
      <c r="S34" s="338"/>
      <c r="T34" s="347"/>
    </row>
    <row r="35" spans="1:20" s="281" customFormat="1" ht="16.5" customHeight="1">
      <c r="A35" s="290"/>
      <c r="B35" s="294"/>
      <c r="C35" s="294"/>
      <c r="D35" s="294"/>
      <c r="E35" s="294"/>
      <c r="F35" s="300" t="s">
        <v>244</v>
      </c>
      <c r="G35" s="304"/>
      <c r="H35" s="307"/>
      <c r="I35" s="290"/>
      <c r="J35" s="300"/>
      <c r="K35" s="316"/>
      <c r="L35" s="320"/>
      <c r="M35" s="324"/>
      <c r="N35" s="314"/>
      <c r="O35" s="318"/>
      <c r="P35" s="324"/>
      <c r="Q35" s="335"/>
      <c r="R35" s="337"/>
      <c r="S35" s="339" t="s">
        <v>290</v>
      </c>
      <c r="T35" s="348"/>
    </row>
    <row r="36" spans="1:20" s="281" customFormat="1" ht="16.5" customHeight="1">
      <c r="A36" s="289"/>
      <c r="B36" s="293"/>
      <c r="C36" s="293"/>
      <c r="D36" s="293" t="s">
        <v>203</v>
      </c>
      <c r="E36" s="293"/>
      <c r="F36" s="299"/>
      <c r="G36" s="303" t="s">
        <v>256</v>
      </c>
      <c r="H36" s="306"/>
      <c r="I36" s="289" t="s">
        <v>17</v>
      </c>
      <c r="J36" s="299"/>
      <c r="K36" s="313">
        <v>20</v>
      </c>
      <c r="L36" s="317"/>
      <c r="M36" s="323"/>
      <c r="N36" s="313"/>
      <c r="O36" s="317"/>
      <c r="P36" s="323"/>
      <c r="Q36" s="334">
        <f>K36*N36</f>
        <v>0</v>
      </c>
      <c r="R36" s="336"/>
      <c r="S36" s="338"/>
      <c r="T36" s="347"/>
    </row>
    <row r="37" spans="1:20" s="281" customFormat="1" ht="16.5" customHeight="1">
      <c r="A37" s="290"/>
      <c r="B37" s="294"/>
      <c r="C37" s="294"/>
      <c r="D37" s="294"/>
      <c r="E37" s="294"/>
      <c r="F37" s="300"/>
      <c r="G37" s="304"/>
      <c r="H37" s="307"/>
      <c r="I37" s="290"/>
      <c r="J37" s="300"/>
      <c r="K37" s="314"/>
      <c r="L37" s="318"/>
      <c r="M37" s="324"/>
      <c r="N37" s="314"/>
      <c r="O37" s="318"/>
      <c r="P37" s="324"/>
      <c r="Q37" s="335"/>
      <c r="R37" s="337"/>
      <c r="S37" s="339" t="s">
        <v>290</v>
      </c>
      <c r="T37" s="348"/>
    </row>
    <row r="38" spans="1:20" s="280" customFormat="1" ht="16.5" customHeight="1">
      <c r="A38" s="289"/>
      <c r="B38" s="293"/>
      <c r="C38" s="293"/>
      <c r="D38" s="293" t="s">
        <v>204</v>
      </c>
      <c r="E38" s="293"/>
      <c r="F38" s="299"/>
      <c r="G38" s="303" t="s">
        <v>40</v>
      </c>
      <c r="H38" s="306"/>
      <c r="I38" s="289" t="s">
        <v>277</v>
      </c>
      <c r="J38" s="299"/>
      <c r="K38" s="315">
        <f>14.5*8+26.5+22.5</f>
        <v>165</v>
      </c>
      <c r="L38" s="319"/>
      <c r="M38" s="323"/>
      <c r="N38" s="328"/>
      <c r="O38" s="331"/>
      <c r="P38" s="323"/>
      <c r="Q38" s="334">
        <f>K38*N38</f>
        <v>0</v>
      </c>
      <c r="R38" s="336"/>
      <c r="S38" s="338"/>
      <c r="T38" s="347"/>
    </row>
    <row r="39" spans="1:20" s="280" customFormat="1" ht="16.5" customHeight="1">
      <c r="A39" s="290"/>
      <c r="B39" s="294"/>
      <c r="C39" s="294"/>
      <c r="D39" s="294"/>
      <c r="E39" s="294"/>
      <c r="F39" s="300" t="s">
        <v>138</v>
      </c>
      <c r="G39" s="304"/>
      <c r="H39" s="307"/>
      <c r="I39" s="290"/>
      <c r="J39" s="300"/>
      <c r="K39" s="316"/>
      <c r="L39" s="320"/>
      <c r="M39" s="324"/>
      <c r="N39" s="329"/>
      <c r="O39" s="332"/>
      <c r="P39" s="324"/>
      <c r="Q39" s="335"/>
      <c r="R39" s="337"/>
      <c r="S39" s="339" t="s">
        <v>223</v>
      </c>
      <c r="T39" s="348"/>
    </row>
    <row r="40" spans="1:20" s="280" customFormat="1" ht="16.5" customHeight="1">
      <c r="A40" s="289"/>
      <c r="B40" s="293"/>
      <c r="C40" s="293"/>
      <c r="D40" s="293" t="s">
        <v>205</v>
      </c>
      <c r="E40" s="293"/>
      <c r="F40" s="299"/>
      <c r="G40" s="303" t="s">
        <v>20</v>
      </c>
      <c r="H40" s="306"/>
      <c r="I40" s="289" t="s">
        <v>277</v>
      </c>
      <c r="J40" s="299"/>
      <c r="K40" s="315">
        <f>8.5*8+15.5+16.5</f>
        <v>100</v>
      </c>
      <c r="L40" s="319"/>
      <c r="M40" s="323"/>
      <c r="N40" s="328"/>
      <c r="O40" s="331"/>
      <c r="P40" s="323"/>
      <c r="Q40" s="334">
        <f>K40*N40</f>
        <v>0</v>
      </c>
      <c r="R40" s="336"/>
      <c r="S40" s="338"/>
      <c r="T40" s="347"/>
    </row>
    <row r="41" spans="1:20" s="280" customFormat="1" ht="16.5" customHeight="1">
      <c r="A41" s="290"/>
      <c r="B41" s="294"/>
      <c r="C41" s="294"/>
      <c r="D41" s="294"/>
      <c r="E41" s="294"/>
      <c r="F41" s="300" t="s">
        <v>245</v>
      </c>
      <c r="G41" s="304"/>
      <c r="H41" s="307"/>
      <c r="I41" s="290"/>
      <c r="J41" s="300"/>
      <c r="K41" s="316"/>
      <c r="L41" s="320"/>
      <c r="M41" s="324"/>
      <c r="N41" s="329"/>
      <c r="O41" s="332"/>
      <c r="P41" s="324"/>
      <c r="Q41" s="335"/>
      <c r="R41" s="337"/>
      <c r="S41" s="339" t="s">
        <v>303</v>
      </c>
      <c r="T41" s="348"/>
    </row>
    <row r="42" spans="1:20" s="280" customFormat="1" ht="16.5" customHeight="1">
      <c r="A42" s="289"/>
      <c r="B42" s="293"/>
      <c r="C42" s="293"/>
      <c r="D42" s="293" t="s">
        <v>206</v>
      </c>
      <c r="E42" s="293"/>
      <c r="F42" s="299"/>
      <c r="G42" s="303" t="s">
        <v>257</v>
      </c>
      <c r="H42" s="306"/>
      <c r="I42" s="289" t="s">
        <v>277</v>
      </c>
      <c r="J42" s="299"/>
      <c r="K42" s="313">
        <f>2*8+26.5+22.5</f>
        <v>65</v>
      </c>
      <c r="L42" s="317"/>
      <c r="M42" s="323"/>
      <c r="N42" s="328"/>
      <c r="O42" s="331"/>
      <c r="P42" s="323"/>
      <c r="Q42" s="334">
        <f>K42*N42</f>
        <v>0</v>
      </c>
      <c r="R42" s="336"/>
      <c r="S42" s="338"/>
      <c r="T42" s="347"/>
    </row>
    <row r="43" spans="1:20" s="280" customFormat="1" ht="16.5" customHeight="1">
      <c r="A43" s="290"/>
      <c r="B43" s="294"/>
      <c r="C43" s="294"/>
      <c r="D43" s="294"/>
      <c r="E43" s="294"/>
      <c r="F43" s="300" t="s">
        <v>138</v>
      </c>
      <c r="G43" s="304"/>
      <c r="H43" s="307"/>
      <c r="I43" s="290"/>
      <c r="J43" s="300"/>
      <c r="K43" s="314"/>
      <c r="L43" s="318"/>
      <c r="M43" s="324"/>
      <c r="N43" s="329"/>
      <c r="O43" s="332"/>
      <c r="P43" s="324"/>
      <c r="Q43" s="335"/>
      <c r="R43" s="337"/>
      <c r="S43" s="339" t="s">
        <v>295</v>
      </c>
      <c r="T43" s="348"/>
    </row>
    <row r="44" spans="1:20" s="280" customFormat="1" ht="16.5" customHeight="1">
      <c r="A44" s="289"/>
      <c r="B44" s="293"/>
      <c r="C44" s="293"/>
      <c r="D44" s="293" t="s">
        <v>207</v>
      </c>
      <c r="E44" s="293"/>
      <c r="F44" s="299"/>
      <c r="G44" s="303" t="s">
        <v>248</v>
      </c>
      <c r="H44" s="306"/>
      <c r="I44" s="289" t="s">
        <v>277</v>
      </c>
      <c r="J44" s="299"/>
      <c r="K44" s="313">
        <v>20</v>
      </c>
      <c r="L44" s="317"/>
      <c r="M44" s="323"/>
      <c r="N44" s="328"/>
      <c r="O44" s="331"/>
      <c r="P44" s="323"/>
      <c r="Q44" s="334">
        <f>K44*N44</f>
        <v>0</v>
      </c>
      <c r="R44" s="336"/>
      <c r="S44" s="338"/>
      <c r="T44" s="347"/>
    </row>
    <row r="45" spans="1:20" s="280" customFormat="1" ht="16.5" customHeight="1">
      <c r="A45" s="290"/>
      <c r="B45" s="294"/>
      <c r="C45" s="294"/>
      <c r="D45" s="294"/>
      <c r="E45" s="294"/>
      <c r="F45" s="300"/>
      <c r="G45" s="304"/>
      <c r="H45" s="307"/>
      <c r="I45" s="290"/>
      <c r="J45" s="300"/>
      <c r="K45" s="314"/>
      <c r="L45" s="318"/>
      <c r="M45" s="324"/>
      <c r="N45" s="329"/>
      <c r="O45" s="332"/>
      <c r="P45" s="324"/>
      <c r="Q45" s="335"/>
      <c r="R45" s="337"/>
      <c r="S45" s="339" t="s">
        <v>103</v>
      </c>
      <c r="T45" s="348"/>
    </row>
    <row r="46" spans="1:20" s="280" customFormat="1" ht="16.5" customHeight="1">
      <c r="A46" s="289"/>
      <c r="B46" s="293"/>
      <c r="C46" s="293"/>
      <c r="D46" s="293" t="s">
        <v>208</v>
      </c>
      <c r="E46" s="293"/>
      <c r="F46" s="299"/>
      <c r="G46" s="303" t="s">
        <v>258</v>
      </c>
      <c r="H46" s="306"/>
      <c r="I46" s="289" t="s">
        <v>277</v>
      </c>
      <c r="J46" s="299"/>
      <c r="K46" s="313">
        <v>30</v>
      </c>
      <c r="L46" s="317"/>
      <c r="M46" s="323"/>
      <c r="N46" s="328"/>
      <c r="O46" s="331"/>
      <c r="P46" s="323"/>
      <c r="Q46" s="334">
        <f>K46*N46</f>
        <v>0</v>
      </c>
      <c r="R46" s="336"/>
      <c r="S46" s="338"/>
      <c r="T46" s="347"/>
    </row>
    <row r="47" spans="1:20" s="280" customFormat="1" ht="16.5" customHeight="1">
      <c r="A47" s="290"/>
      <c r="B47" s="294"/>
      <c r="C47" s="294"/>
      <c r="D47" s="294"/>
      <c r="E47" s="294"/>
      <c r="F47" s="300"/>
      <c r="G47" s="304"/>
      <c r="H47" s="307"/>
      <c r="I47" s="290"/>
      <c r="J47" s="300"/>
      <c r="K47" s="314"/>
      <c r="L47" s="318"/>
      <c r="M47" s="324"/>
      <c r="N47" s="329"/>
      <c r="O47" s="332"/>
      <c r="P47" s="324"/>
      <c r="Q47" s="335"/>
      <c r="R47" s="337"/>
      <c r="S47" s="339" t="s">
        <v>103</v>
      </c>
      <c r="T47" s="348"/>
    </row>
    <row r="48" spans="1:20" s="281" customFormat="1" ht="16.5" customHeight="1">
      <c r="A48" s="289"/>
      <c r="B48" s="293"/>
      <c r="C48" s="293"/>
      <c r="D48" s="293" t="s">
        <v>209</v>
      </c>
      <c r="E48" s="293"/>
      <c r="F48" s="299"/>
      <c r="G48" s="303" t="s">
        <v>259</v>
      </c>
      <c r="H48" s="306"/>
      <c r="I48" s="289" t="s">
        <v>17</v>
      </c>
      <c r="J48" s="299"/>
      <c r="K48" s="313">
        <v>20</v>
      </c>
      <c r="L48" s="317"/>
      <c r="M48" s="323"/>
      <c r="N48" s="313"/>
      <c r="O48" s="317"/>
      <c r="P48" s="323"/>
      <c r="Q48" s="334">
        <f>K48*N48</f>
        <v>0</v>
      </c>
      <c r="R48" s="336"/>
      <c r="S48" s="338"/>
      <c r="T48" s="347"/>
    </row>
    <row r="49" spans="1:20" s="281" customFormat="1" ht="16.5" customHeight="1">
      <c r="A49" s="290"/>
      <c r="B49" s="294"/>
      <c r="C49" s="294"/>
      <c r="D49" s="294"/>
      <c r="E49" s="294"/>
      <c r="F49" s="300"/>
      <c r="G49" s="304"/>
      <c r="H49" s="307"/>
      <c r="I49" s="290"/>
      <c r="J49" s="300"/>
      <c r="K49" s="314"/>
      <c r="L49" s="318"/>
      <c r="M49" s="324"/>
      <c r="N49" s="314"/>
      <c r="O49" s="318"/>
      <c r="P49" s="324"/>
      <c r="Q49" s="335"/>
      <c r="R49" s="337"/>
      <c r="S49" s="339" t="s">
        <v>216</v>
      </c>
      <c r="T49" s="348"/>
    </row>
    <row r="50" spans="1:20" s="281" customFormat="1" ht="16.5" customHeight="1">
      <c r="A50" s="289"/>
      <c r="B50" s="293"/>
      <c r="C50" s="293"/>
      <c r="D50" s="293" t="s">
        <v>210</v>
      </c>
      <c r="E50" s="293"/>
      <c r="F50" s="299"/>
      <c r="G50" s="303" t="s">
        <v>260</v>
      </c>
      <c r="H50" s="306"/>
      <c r="I50" s="289" t="s">
        <v>17</v>
      </c>
      <c r="J50" s="299"/>
      <c r="K50" s="313">
        <v>40</v>
      </c>
      <c r="L50" s="317"/>
      <c r="M50" s="323"/>
      <c r="N50" s="313"/>
      <c r="O50" s="317"/>
      <c r="P50" s="323"/>
      <c r="Q50" s="334">
        <f>K50*N50</f>
        <v>0</v>
      </c>
      <c r="R50" s="336"/>
      <c r="S50" s="338"/>
      <c r="T50" s="347"/>
    </row>
    <row r="51" spans="1:20" s="281" customFormat="1" ht="16.5" customHeight="1">
      <c r="A51" s="290"/>
      <c r="B51" s="294"/>
      <c r="C51" s="294"/>
      <c r="D51" s="294"/>
      <c r="E51" s="294"/>
      <c r="F51" s="300"/>
      <c r="G51" s="304"/>
      <c r="H51" s="307"/>
      <c r="I51" s="290"/>
      <c r="J51" s="300"/>
      <c r="K51" s="314"/>
      <c r="L51" s="318"/>
      <c r="M51" s="324"/>
      <c r="N51" s="314"/>
      <c r="O51" s="318"/>
      <c r="P51" s="324"/>
      <c r="Q51" s="335"/>
      <c r="R51" s="337"/>
      <c r="S51" s="339" t="s">
        <v>216</v>
      </c>
      <c r="T51" s="348"/>
    </row>
    <row r="52" spans="1:20" s="280" customFormat="1" ht="16.5" customHeight="1">
      <c r="A52" s="289"/>
      <c r="B52" s="293"/>
      <c r="C52" s="293"/>
      <c r="D52" s="293" t="s">
        <v>211</v>
      </c>
      <c r="E52" s="293"/>
      <c r="F52" s="299"/>
      <c r="G52" s="303" t="s">
        <v>261</v>
      </c>
      <c r="H52" s="306"/>
      <c r="I52" s="289" t="s">
        <v>278</v>
      </c>
      <c r="J52" s="299"/>
      <c r="K52" s="313">
        <f>8+6</f>
        <v>14</v>
      </c>
      <c r="L52" s="317"/>
      <c r="M52" s="323"/>
      <c r="N52" s="328"/>
      <c r="O52" s="331"/>
      <c r="P52" s="323"/>
      <c r="Q52" s="334">
        <f>K52*N52</f>
        <v>0</v>
      </c>
      <c r="R52" s="336"/>
      <c r="S52" s="340"/>
      <c r="T52" s="349"/>
    </row>
    <row r="53" spans="1:20" s="280" customFormat="1" ht="16.5" customHeight="1">
      <c r="A53" s="290"/>
      <c r="B53" s="294"/>
      <c r="C53" s="294"/>
      <c r="D53" s="294"/>
      <c r="E53" s="294"/>
      <c r="F53" s="300"/>
      <c r="G53" s="304"/>
      <c r="H53" s="307"/>
      <c r="I53" s="290"/>
      <c r="J53" s="300"/>
      <c r="K53" s="314"/>
      <c r="L53" s="318"/>
      <c r="M53" s="324"/>
      <c r="N53" s="329"/>
      <c r="O53" s="332"/>
      <c r="P53" s="324"/>
      <c r="Q53" s="335"/>
      <c r="R53" s="337"/>
      <c r="S53" s="341" t="s">
        <v>64</v>
      </c>
      <c r="T53" s="350"/>
    </row>
    <row r="54" spans="1:20" s="281" customFormat="1" ht="16.5" customHeight="1">
      <c r="A54" s="289"/>
      <c r="B54" s="293"/>
      <c r="C54" s="293"/>
      <c r="D54" s="293" t="s">
        <v>212</v>
      </c>
      <c r="E54" s="293"/>
      <c r="F54" s="299"/>
      <c r="G54" s="303" t="s">
        <v>262</v>
      </c>
      <c r="H54" s="306"/>
      <c r="I54" s="289" t="s">
        <v>278</v>
      </c>
      <c r="J54" s="299"/>
      <c r="K54" s="313">
        <v>10</v>
      </c>
      <c r="L54" s="317"/>
      <c r="M54" s="323"/>
      <c r="N54" s="313"/>
      <c r="O54" s="317"/>
      <c r="P54" s="323"/>
      <c r="Q54" s="334">
        <f>K54*N54</f>
        <v>0</v>
      </c>
      <c r="R54" s="336"/>
      <c r="S54" s="342"/>
      <c r="T54" s="351"/>
    </row>
    <row r="55" spans="1:20" s="281" customFormat="1" ht="16.5" customHeight="1">
      <c r="A55" s="290"/>
      <c r="B55" s="294"/>
      <c r="C55" s="294"/>
      <c r="D55" s="294"/>
      <c r="E55" s="294"/>
      <c r="F55" s="300"/>
      <c r="G55" s="304"/>
      <c r="H55" s="307"/>
      <c r="I55" s="290"/>
      <c r="J55" s="300"/>
      <c r="K55" s="314"/>
      <c r="L55" s="318"/>
      <c r="M55" s="324"/>
      <c r="N55" s="314"/>
      <c r="O55" s="318"/>
      <c r="P55" s="324"/>
      <c r="Q55" s="335"/>
      <c r="R55" s="337"/>
      <c r="S55" s="343" t="s">
        <v>64</v>
      </c>
      <c r="T55" s="352"/>
    </row>
    <row r="56" spans="1:20" s="283" customFormat="1" ht="16.5" customHeight="1">
      <c r="A56" s="289"/>
      <c r="B56" s="293"/>
      <c r="C56" s="293"/>
      <c r="D56" s="293" t="s">
        <v>213</v>
      </c>
      <c r="E56" s="293"/>
      <c r="F56" s="299"/>
      <c r="G56" s="303" t="s">
        <v>264</v>
      </c>
      <c r="H56" s="306"/>
      <c r="I56" s="289" t="s">
        <v>277</v>
      </c>
      <c r="J56" s="299"/>
      <c r="K56" s="313">
        <v>11.5</v>
      </c>
      <c r="L56" s="317"/>
      <c r="M56" s="323"/>
      <c r="N56" s="313"/>
      <c r="O56" s="317"/>
      <c r="P56" s="323"/>
      <c r="Q56" s="334">
        <f>K56*N56</f>
        <v>0</v>
      </c>
      <c r="R56" s="336"/>
      <c r="S56" s="338"/>
      <c r="T56" s="347"/>
    </row>
    <row r="57" spans="1:20" s="283" customFormat="1" ht="16.5" customHeight="1">
      <c r="A57" s="290"/>
      <c r="B57" s="294"/>
      <c r="C57" s="294"/>
      <c r="D57" s="294"/>
      <c r="E57" s="294"/>
      <c r="F57" s="300"/>
      <c r="G57" s="304"/>
      <c r="H57" s="307"/>
      <c r="I57" s="290"/>
      <c r="J57" s="300"/>
      <c r="K57" s="314"/>
      <c r="L57" s="318"/>
      <c r="M57" s="324"/>
      <c r="N57" s="314"/>
      <c r="O57" s="318"/>
      <c r="P57" s="324"/>
      <c r="Q57" s="335"/>
      <c r="R57" s="337"/>
      <c r="S57" s="339" t="s">
        <v>291</v>
      </c>
      <c r="T57" s="348"/>
    </row>
    <row r="58" spans="1:20" ht="16.5" customHeight="1">
      <c r="A58" s="289"/>
      <c r="B58" s="293" t="s">
        <v>173</v>
      </c>
      <c r="C58" s="293"/>
      <c r="D58" s="293"/>
      <c r="E58" s="293"/>
      <c r="F58" s="299"/>
      <c r="G58" s="303"/>
      <c r="H58" s="306"/>
      <c r="I58" s="289" t="s">
        <v>14</v>
      </c>
      <c r="J58" s="299"/>
      <c r="K58" s="313">
        <v>1</v>
      </c>
      <c r="L58" s="317"/>
      <c r="M58" s="323"/>
      <c r="N58" s="313"/>
      <c r="O58" s="317"/>
      <c r="P58" s="323"/>
      <c r="Q58" s="334">
        <f>Q60</f>
        <v>0</v>
      </c>
      <c r="R58" s="336"/>
      <c r="S58" s="338"/>
      <c r="T58" s="347"/>
    </row>
    <row r="59" spans="1:20" ht="16.5" customHeight="1">
      <c r="A59" s="290"/>
      <c r="B59" s="294"/>
      <c r="C59" s="294"/>
      <c r="D59" s="294"/>
      <c r="E59" s="294"/>
      <c r="F59" s="300"/>
      <c r="G59" s="304"/>
      <c r="H59" s="307"/>
      <c r="I59" s="290"/>
      <c r="J59" s="300"/>
      <c r="K59" s="314"/>
      <c r="L59" s="318"/>
      <c r="M59" s="324"/>
      <c r="N59" s="314"/>
      <c r="O59" s="318"/>
      <c r="P59" s="324"/>
      <c r="Q59" s="335"/>
      <c r="R59" s="337"/>
      <c r="S59" s="339"/>
      <c r="T59" s="348"/>
    </row>
    <row r="60" spans="1:20" ht="16.5" customHeight="1">
      <c r="A60" s="289"/>
      <c r="B60" s="293"/>
      <c r="C60" s="293" t="s">
        <v>79</v>
      </c>
      <c r="D60" s="293"/>
      <c r="E60" s="293"/>
      <c r="F60" s="299"/>
      <c r="G60" s="303"/>
      <c r="H60" s="306"/>
      <c r="I60" s="289" t="s">
        <v>14</v>
      </c>
      <c r="J60" s="299"/>
      <c r="K60" s="313">
        <v>1</v>
      </c>
      <c r="L60" s="321"/>
      <c r="M60" s="323"/>
      <c r="N60" s="313"/>
      <c r="O60" s="321"/>
      <c r="P60" s="323"/>
      <c r="Q60" s="334">
        <f>SUM(Q62:R97)</f>
        <v>0</v>
      </c>
      <c r="R60" s="336"/>
      <c r="S60" s="338"/>
      <c r="T60" s="347"/>
    </row>
    <row r="61" spans="1:20" ht="16.5" customHeight="1">
      <c r="A61" s="290"/>
      <c r="B61" s="294"/>
      <c r="C61" s="294"/>
      <c r="D61" s="294"/>
      <c r="E61" s="294"/>
      <c r="F61" s="300"/>
      <c r="G61" s="305"/>
      <c r="H61" s="308"/>
      <c r="I61" s="290"/>
      <c r="J61" s="300"/>
      <c r="K61" s="314"/>
      <c r="L61" s="322"/>
      <c r="M61" s="324"/>
      <c r="N61" s="314"/>
      <c r="O61" s="322"/>
      <c r="P61" s="324"/>
      <c r="Q61" s="335"/>
      <c r="R61" s="337"/>
      <c r="S61" s="339"/>
      <c r="T61" s="348"/>
    </row>
    <row r="62" spans="1:20" s="280" customFormat="1" ht="16.5" customHeight="1">
      <c r="A62" s="289"/>
      <c r="B62" s="293"/>
      <c r="C62" s="293"/>
      <c r="D62" s="293" t="s">
        <v>214</v>
      </c>
      <c r="E62" s="293"/>
      <c r="F62" s="299"/>
      <c r="G62" s="303"/>
      <c r="H62" s="306"/>
      <c r="I62" s="289" t="s">
        <v>275</v>
      </c>
      <c r="J62" s="299"/>
      <c r="K62" s="313">
        <v>10</v>
      </c>
      <c r="L62" s="317"/>
      <c r="M62" s="323"/>
      <c r="N62" s="328"/>
      <c r="O62" s="331"/>
      <c r="P62" s="323"/>
      <c r="Q62" s="334">
        <f>K62*N62</f>
        <v>0</v>
      </c>
      <c r="R62" s="336"/>
      <c r="S62" s="340"/>
      <c r="T62" s="349"/>
    </row>
    <row r="63" spans="1:20" s="280" customFormat="1" ht="16.5" customHeight="1">
      <c r="A63" s="290"/>
      <c r="B63" s="294"/>
      <c r="C63" s="294"/>
      <c r="D63" s="294"/>
      <c r="E63" s="294"/>
      <c r="F63" s="300"/>
      <c r="G63" s="304"/>
      <c r="H63" s="307"/>
      <c r="I63" s="290"/>
      <c r="J63" s="300"/>
      <c r="K63" s="314"/>
      <c r="L63" s="318"/>
      <c r="M63" s="324"/>
      <c r="N63" s="329"/>
      <c r="O63" s="332"/>
      <c r="P63" s="324"/>
      <c r="Q63" s="335"/>
      <c r="R63" s="337"/>
      <c r="S63" s="341" t="s">
        <v>307</v>
      </c>
      <c r="T63" s="350"/>
    </row>
    <row r="64" spans="1:20" s="280" customFormat="1" ht="16.5" customHeight="1">
      <c r="A64" s="289"/>
      <c r="B64" s="293"/>
      <c r="C64" s="293"/>
      <c r="D64" s="293" t="s">
        <v>215</v>
      </c>
      <c r="E64" s="293"/>
      <c r="F64" s="299"/>
      <c r="G64" s="303"/>
      <c r="H64" s="306"/>
      <c r="I64" s="289" t="s">
        <v>276</v>
      </c>
      <c r="J64" s="299"/>
      <c r="K64" s="313">
        <v>10</v>
      </c>
      <c r="L64" s="317"/>
      <c r="M64" s="323"/>
      <c r="N64" s="328"/>
      <c r="O64" s="331"/>
      <c r="P64" s="323"/>
      <c r="Q64" s="334">
        <f>K64*N64</f>
        <v>0</v>
      </c>
      <c r="R64" s="336"/>
      <c r="S64" s="340"/>
      <c r="T64" s="349"/>
    </row>
    <row r="65" spans="1:20" s="280" customFormat="1" ht="16.5" customHeight="1">
      <c r="A65" s="290"/>
      <c r="B65" s="294"/>
      <c r="C65" s="294"/>
      <c r="D65" s="294"/>
      <c r="E65" s="294"/>
      <c r="F65" s="300"/>
      <c r="G65" s="304"/>
      <c r="H65" s="307"/>
      <c r="I65" s="290"/>
      <c r="J65" s="300"/>
      <c r="K65" s="314"/>
      <c r="L65" s="318"/>
      <c r="M65" s="324"/>
      <c r="N65" s="329"/>
      <c r="O65" s="332"/>
      <c r="P65" s="324"/>
      <c r="Q65" s="335"/>
      <c r="R65" s="337"/>
      <c r="S65" s="341" t="s">
        <v>292</v>
      </c>
      <c r="T65" s="350"/>
    </row>
    <row r="66" spans="1:20" s="280" customFormat="1" ht="16.5" customHeight="1">
      <c r="A66" s="289"/>
      <c r="B66" s="293"/>
      <c r="C66" s="293"/>
      <c r="D66" s="293" t="s">
        <v>217</v>
      </c>
      <c r="E66" s="293"/>
      <c r="F66" s="299"/>
      <c r="G66" s="303" t="s">
        <v>265</v>
      </c>
      <c r="H66" s="306"/>
      <c r="I66" s="289" t="s">
        <v>0</v>
      </c>
      <c r="J66" s="299"/>
      <c r="K66" s="313">
        <v>10</v>
      </c>
      <c r="L66" s="317"/>
      <c r="M66" s="323"/>
      <c r="N66" s="328"/>
      <c r="O66" s="331"/>
      <c r="P66" s="323"/>
      <c r="Q66" s="334">
        <f>K66*N66</f>
        <v>0</v>
      </c>
      <c r="R66" s="336"/>
      <c r="S66" s="340"/>
      <c r="T66" s="349"/>
    </row>
    <row r="67" spans="1:20" s="280" customFormat="1" ht="16.5" customHeight="1">
      <c r="A67" s="290"/>
      <c r="B67" s="294"/>
      <c r="C67" s="294"/>
      <c r="D67" s="294"/>
      <c r="E67" s="294"/>
      <c r="F67" s="300"/>
      <c r="G67" s="304"/>
      <c r="H67" s="307"/>
      <c r="I67" s="290"/>
      <c r="J67" s="300"/>
      <c r="K67" s="314"/>
      <c r="L67" s="318"/>
      <c r="M67" s="324"/>
      <c r="N67" s="329"/>
      <c r="O67" s="332"/>
      <c r="P67" s="324"/>
      <c r="Q67" s="335"/>
      <c r="R67" s="337"/>
      <c r="S67" s="341" t="s">
        <v>61</v>
      </c>
      <c r="T67" s="350"/>
    </row>
    <row r="68" spans="1:20" s="280" customFormat="1" ht="16.5" customHeight="1">
      <c r="A68" s="289"/>
      <c r="B68" s="293"/>
      <c r="C68" s="293"/>
      <c r="D68" s="293" t="s">
        <v>218</v>
      </c>
      <c r="E68" s="293"/>
      <c r="F68" s="299"/>
      <c r="G68" s="303" t="s">
        <v>252</v>
      </c>
      <c r="H68" s="306"/>
      <c r="I68" s="289" t="s">
        <v>276</v>
      </c>
      <c r="J68" s="299"/>
      <c r="K68" s="313">
        <v>10</v>
      </c>
      <c r="L68" s="317"/>
      <c r="M68" s="323"/>
      <c r="N68" s="328"/>
      <c r="O68" s="331"/>
      <c r="P68" s="323"/>
      <c r="Q68" s="334">
        <f>K68*N68</f>
        <v>0</v>
      </c>
      <c r="R68" s="336"/>
      <c r="S68" s="340"/>
      <c r="T68" s="349"/>
    </row>
    <row r="69" spans="1:20" s="280" customFormat="1" ht="16.5" customHeight="1">
      <c r="A69" s="290"/>
      <c r="B69" s="294"/>
      <c r="C69" s="294"/>
      <c r="D69" s="294"/>
      <c r="E69" s="294"/>
      <c r="F69" s="300"/>
      <c r="G69" s="304"/>
      <c r="H69" s="307"/>
      <c r="I69" s="290"/>
      <c r="J69" s="300"/>
      <c r="K69" s="314"/>
      <c r="L69" s="318"/>
      <c r="M69" s="324"/>
      <c r="N69" s="329"/>
      <c r="O69" s="332"/>
      <c r="P69" s="324"/>
      <c r="Q69" s="335"/>
      <c r="R69" s="337"/>
      <c r="S69" s="341" t="s">
        <v>94</v>
      </c>
      <c r="T69" s="350"/>
    </row>
    <row r="70" spans="1:20" s="280" customFormat="1" ht="16.5" customHeight="1">
      <c r="A70" s="289"/>
      <c r="B70" s="293"/>
      <c r="C70" s="293"/>
      <c r="D70" s="293" t="s">
        <v>57</v>
      </c>
      <c r="E70" s="293"/>
      <c r="F70" s="299"/>
      <c r="G70" s="303" t="s">
        <v>253</v>
      </c>
      <c r="H70" s="306"/>
      <c r="I70" s="289" t="s">
        <v>275</v>
      </c>
      <c r="J70" s="299"/>
      <c r="K70" s="313">
        <v>20</v>
      </c>
      <c r="L70" s="317"/>
      <c r="M70" s="323"/>
      <c r="N70" s="328"/>
      <c r="O70" s="331"/>
      <c r="P70" s="323"/>
      <c r="Q70" s="334">
        <f>K70*N70</f>
        <v>0</v>
      </c>
      <c r="R70" s="336"/>
      <c r="S70" s="340"/>
      <c r="T70" s="349"/>
    </row>
    <row r="71" spans="1:20" s="280" customFormat="1" ht="16.5" customHeight="1">
      <c r="A71" s="290"/>
      <c r="B71" s="294"/>
      <c r="C71" s="294"/>
      <c r="D71" s="294"/>
      <c r="E71" s="294"/>
      <c r="F71" s="300"/>
      <c r="G71" s="304"/>
      <c r="H71" s="307"/>
      <c r="I71" s="290"/>
      <c r="J71" s="300"/>
      <c r="K71" s="314"/>
      <c r="L71" s="318"/>
      <c r="M71" s="324"/>
      <c r="N71" s="329"/>
      <c r="O71" s="332"/>
      <c r="P71" s="324"/>
      <c r="Q71" s="335"/>
      <c r="R71" s="337"/>
      <c r="S71" s="341" t="s">
        <v>307</v>
      </c>
      <c r="T71" s="350"/>
    </row>
    <row r="72" spans="1:20" s="280" customFormat="1" ht="16.5" customHeight="1">
      <c r="A72" s="289"/>
      <c r="B72" s="293"/>
      <c r="C72" s="293"/>
      <c r="D72" s="293" t="s">
        <v>219</v>
      </c>
      <c r="E72" s="293"/>
      <c r="F72" s="299"/>
      <c r="G72" s="303"/>
      <c r="H72" s="306"/>
      <c r="I72" s="289" t="s">
        <v>276</v>
      </c>
      <c r="J72" s="299"/>
      <c r="K72" s="313">
        <v>10</v>
      </c>
      <c r="L72" s="317"/>
      <c r="M72" s="323"/>
      <c r="N72" s="328"/>
      <c r="O72" s="331"/>
      <c r="P72" s="323"/>
      <c r="Q72" s="334">
        <f>K72*N72</f>
        <v>0</v>
      </c>
      <c r="R72" s="336"/>
      <c r="S72" s="340"/>
      <c r="T72" s="349"/>
    </row>
    <row r="73" spans="1:20" s="280" customFormat="1" ht="16.5" customHeight="1">
      <c r="A73" s="290"/>
      <c r="B73" s="294"/>
      <c r="C73" s="294"/>
      <c r="D73" s="294"/>
      <c r="E73" s="294"/>
      <c r="F73" s="300"/>
      <c r="G73" s="304"/>
      <c r="H73" s="307"/>
      <c r="I73" s="290"/>
      <c r="J73" s="300"/>
      <c r="K73" s="314"/>
      <c r="L73" s="318"/>
      <c r="M73" s="324"/>
      <c r="N73" s="329"/>
      <c r="O73" s="332"/>
      <c r="P73" s="324"/>
      <c r="Q73" s="335"/>
      <c r="R73" s="337"/>
      <c r="S73" s="341" t="s">
        <v>281</v>
      </c>
      <c r="T73" s="350"/>
    </row>
    <row r="74" spans="1:20" s="280" customFormat="1" ht="16.5" customHeight="1">
      <c r="A74" s="289"/>
      <c r="B74" s="293"/>
      <c r="C74" s="293"/>
      <c r="D74" s="293" t="s">
        <v>52</v>
      </c>
      <c r="E74" s="293"/>
      <c r="F74" s="299"/>
      <c r="G74" s="303" t="s">
        <v>255</v>
      </c>
      <c r="H74" s="306"/>
      <c r="I74" s="289" t="s">
        <v>277</v>
      </c>
      <c r="J74" s="299"/>
      <c r="K74" s="315">
        <f>10.5*8+16.5+12.5</f>
        <v>113</v>
      </c>
      <c r="L74" s="319"/>
      <c r="M74" s="323"/>
      <c r="N74" s="328"/>
      <c r="O74" s="331"/>
      <c r="P74" s="323"/>
      <c r="Q74" s="334">
        <f>K74*N74</f>
        <v>0</v>
      </c>
      <c r="R74" s="336"/>
      <c r="S74" s="340"/>
      <c r="T74" s="349"/>
    </row>
    <row r="75" spans="1:20" s="280" customFormat="1" ht="16.5" customHeight="1">
      <c r="A75" s="290"/>
      <c r="B75" s="294"/>
      <c r="C75" s="294"/>
      <c r="D75" s="294"/>
      <c r="E75" s="294"/>
      <c r="F75" s="300" t="s">
        <v>239</v>
      </c>
      <c r="G75" s="304"/>
      <c r="H75" s="307"/>
      <c r="I75" s="290"/>
      <c r="J75" s="300"/>
      <c r="K75" s="316"/>
      <c r="L75" s="320"/>
      <c r="M75" s="324"/>
      <c r="N75" s="329"/>
      <c r="O75" s="332"/>
      <c r="P75" s="324"/>
      <c r="Q75" s="335"/>
      <c r="R75" s="337"/>
      <c r="S75" s="341" t="s">
        <v>308</v>
      </c>
      <c r="T75" s="350"/>
    </row>
    <row r="76" spans="1:20" s="280" customFormat="1" ht="16.5" customHeight="1">
      <c r="A76" s="289"/>
      <c r="B76" s="293"/>
      <c r="C76" s="293"/>
      <c r="D76" s="293" t="s">
        <v>203</v>
      </c>
      <c r="E76" s="293"/>
      <c r="F76" s="299"/>
      <c r="G76" s="303" t="s">
        <v>256</v>
      </c>
      <c r="H76" s="306"/>
      <c r="I76" s="289" t="s">
        <v>279</v>
      </c>
      <c r="J76" s="299"/>
      <c r="K76" s="313">
        <v>20</v>
      </c>
      <c r="L76" s="317"/>
      <c r="M76" s="323"/>
      <c r="N76" s="328"/>
      <c r="O76" s="331"/>
      <c r="P76" s="323"/>
      <c r="Q76" s="334">
        <f>K76*N76</f>
        <v>0</v>
      </c>
      <c r="R76" s="336"/>
      <c r="S76" s="340"/>
      <c r="T76" s="349"/>
    </row>
    <row r="77" spans="1:20" s="280" customFormat="1" ht="16.5" customHeight="1">
      <c r="A77" s="290"/>
      <c r="B77" s="294"/>
      <c r="C77" s="294"/>
      <c r="D77" s="294"/>
      <c r="E77" s="294"/>
      <c r="F77" s="300"/>
      <c r="G77" s="304"/>
      <c r="H77" s="307"/>
      <c r="I77" s="290"/>
      <c r="J77" s="300"/>
      <c r="K77" s="314"/>
      <c r="L77" s="318"/>
      <c r="M77" s="324"/>
      <c r="N77" s="329"/>
      <c r="O77" s="332"/>
      <c r="P77" s="324"/>
      <c r="Q77" s="335"/>
      <c r="R77" s="337"/>
      <c r="S77" s="341" t="s">
        <v>308</v>
      </c>
      <c r="T77" s="350"/>
    </row>
    <row r="78" spans="1:20" s="280" customFormat="1" ht="16.5" customHeight="1">
      <c r="A78" s="289"/>
      <c r="B78" s="293"/>
      <c r="C78" s="293"/>
      <c r="D78" s="293" t="s">
        <v>12</v>
      </c>
      <c r="E78" s="293"/>
      <c r="F78" s="299"/>
      <c r="G78" s="303" t="s">
        <v>170</v>
      </c>
      <c r="H78" s="306"/>
      <c r="I78" s="289" t="s">
        <v>277</v>
      </c>
      <c r="J78" s="299"/>
      <c r="K78" s="315">
        <f>14.5*8+20.5+16.5</f>
        <v>153</v>
      </c>
      <c r="L78" s="319"/>
      <c r="M78" s="323"/>
      <c r="N78" s="328"/>
      <c r="O78" s="331"/>
      <c r="P78" s="323"/>
      <c r="Q78" s="334">
        <f>K78*N78</f>
        <v>0</v>
      </c>
      <c r="R78" s="336"/>
      <c r="S78" s="340"/>
      <c r="T78" s="349"/>
    </row>
    <row r="79" spans="1:20" s="280" customFormat="1" ht="16.5" customHeight="1">
      <c r="A79" s="290"/>
      <c r="B79" s="294"/>
      <c r="C79" s="294"/>
      <c r="D79" s="294"/>
      <c r="E79" s="294"/>
      <c r="F79" s="300" t="s">
        <v>246</v>
      </c>
      <c r="G79" s="304"/>
      <c r="H79" s="307"/>
      <c r="I79" s="290"/>
      <c r="J79" s="300"/>
      <c r="K79" s="316"/>
      <c r="L79" s="320"/>
      <c r="M79" s="324"/>
      <c r="N79" s="329"/>
      <c r="O79" s="332"/>
      <c r="P79" s="324"/>
      <c r="Q79" s="335"/>
      <c r="R79" s="337"/>
      <c r="S79" s="341" t="s">
        <v>309</v>
      </c>
      <c r="T79" s="350"/>
    </row>
    <row r="80" spans="1:20" s="280" customFormat="1" ht="16.5" customHeight="1">
      <c r="A80" s="289"/>
      <c r="B80" s="293"/>
      <c r="C80" s="293"/>
      <c r="D80" s="293" t="s">
        <v>220</v>
      </c>
      <c r="E80" s="293"/>
      <c r="F80" s="299"/>
      <c r="G80" s="303" t="s">
        <v>266</v>
      </c>
      <c r="H80" s="306"/>
      <c r="I80" s="289" t="s">
        <v>277</v>
      </c>
      <c r="J80" s="299"/>
      <c r="K80" s="315">
        <f>8.5*8+15.5+16.5</f>
        <v>100</v>
      </c>
      <c r="L80" s="319"/>
      <c r="M80" s="323"/>
      <c r="N80" s="328"/>
      <c r="O80" s="331"/>
      <c r="P80" s="323"/>
      <c r="Q80" s="334">
        <f>K80*N80</f>
        <v>0</v>
      </c>
      <c r="R80" s="336"/>
      <c r="S80" s="340"/>
      <c r="T80" s="349"/>
    </row>
    <row r="81" spans="1:20" s="280" customFormat="1" ht="16.5" customHeight="1">
      <c r="A81" s="290"/>
      <c r="B81" s="294"/>
      <c r="C81" s="294"/>
      <c r="D81" s="294"/>
      <c r="E81" s="294"/>
      <c r="F81" s="300" t="s">
        <v>245</v>
      </c>
      <c r="G81" s="304"/>
      <c r="H81" s="307"/>
      <c r="I81" s="290"/>
      <c r="J81" s="300"/>
      <c r="K81" s="316"/>
      <c r="L81" s="320"/>
      <c r="M81" s="324"/>
      <c r="N81" s="329"/>
      <c r="O81" s="332"/>
      <c r="P81" s="324"/>
      <c r="Q81" s="335"/>
      <c r="R81" s="337"/>
      <c r="S81" s="341" t="s">
        <v>309</v>
      </c>
      <c r="T81" s="350"/>
    </row>
    <row r="82" spans="1:20" s="280" customFormat="1" ht="16.5" customHeight="1">
      <c r="A82" s="289"/>
      <c r="B82" s="293"/>
      <c r="C82" s="293"/>
      <c r="D82" s="293" t="s">
        <v>221</v>
      </c>
      <c r="E82" s="293"/>
      <c r="F82" s="299"/>
      <c r="G82" s="303" t="s">
        <v>267</v>
      </c>
      <c r="H82" s="306"/>
      <c r="I82" s="289" t="s">
        <v>277</v>
      </c>
      <c r="J82" s="299"/>
      <c r="K82" s="313">
        <f>2*8+26.5+22.5</f>
        <v>65</v>
      </c>
      <c r="L82" s="317"/>
      <c r="M82" s="323"/>
      <c r="N82" s="328"/>
      <c r="O82" s="331"/>
      <c r="P82" s="323"/>
      <c r="Q82" s="334">
        <f>K82*N82</f>
        <v>0</v>
      </c>
      <c r="R82" s="336"/>
      <c r="S82" s="340"/>
      <c r="T82" s="349"/>
    </row>
    <row r="83" spans="1:20" s="280" customFormat="1" ht="16.5" customHeight="1">
      <c r="A83" s="290"/>
      <c r="B83" s="294"/>
      <c r="C83" s="294"/>
      <c r="D83" s="294"/>
      <c r="E83" s="294"/>
      <c r="F83" s="300" t="s">
        <v>138</v>
      </c>
      <c r="G83" s="304"/>
      <c r="H83" s="307"/>
      <c r="I83" s="290"/>
      <c r="J83" s="300"/>
      <c r="K83" s="314"/>
      <c r="L83" s="318"/>
      <c r="M83" s="324"/>
      <c r="N83" s="329"/>
      <c r="O83" s="332"/>
      <c r="P83" s="324"/>
      <c r="Q83" s="335"/>
      <c r="R83" s="337"/>
      <c r="S83" s="341" t="s">
        <v>309</v>
      </c>
      <c r="T83" s="350"/>
    </row>
    <row r="84" spans="1:20" s="280" customFormat="1" ht="16.5" customHeight="1">
      <c r="A84" s="289"/>
      <c r="B84" s="293"/>
      <c r="C84" s="293"/>
      <c r="D84" s="293" t="s">
        <v>222</v>
      </c>
      <c r="E84" s="293"/>
      <c r="F84" s="299"/>
      <c r="G84" s="303" t="s">
        <v>172</v>
      </c>
      <c r="H84" s="306"/>
      <c r="I84" s="289" t="s">
        <v>277</v>
      </c>
      <c r="J84" s="299"/>
      <c r="K84" s="313">
        <v>20</v>
      </c>
      <c r="L84" s="317"/>
      <c r="M84" s="323"/>
      <c r="N84" s="328"/>
      <c r="O84" s="331"/>
      <c r="P84" s="323"/>
      <c r="Q84" s="334">
        <f>K84*N84</f>
        <v>0</v>
      </c>
      <c r="R84" s="336"/>
      <c r="S84" s="340"/>
      <c r="T84" s="349"/>
    </row>
    <row r="85" spans="1:20" s="280" customFormat="1" ht="16.5" customHeight="1">
      <c r="A85" s="290"/>
      <c r="B85" s="294"/>
      <c r="C85" s="294"/>
      <c r="D85" s="294"/>
      <c r="E85" s="294"/>
      <c r="F85" s="300"/>
      <c r="G85" s="304"/>
      <c r="H85" s="307"/>
      <c r="I85" s="290"/>
      <c r="J85" s="300"/>
      <c r="K85" s="314"/>
      <c r="L85" s="318"/>
      <c r="M85" s="324"/>
      <c r="N85" s="329"/>
      <c r="O85" s="332"/>
      <c r="P85" s="324"/>
      <c r="Q85" s="335"/>
      <c r="R85" s="337"/>
      <c r="S85" s="341" t="s">
        <v>98</v>
      </c>
      <c r="T85" s="350"/>
    </row>
    <row r="86" spans="1:20" s="280" customFormat="1" ht="16.5" customHeight="1">
      <c r="A86" s="289"/>
      <c r="B86" s="293"/>
      <c r="C86" s="293"/>
      <c r="D86" s="293" t="s">
        <v>224</v>
      </c>
      <c r="E86" s="293"/>
      <c r="F86" s="299"/>
      <c r="G86" s="303" t="s">
        <v>268</v>
      </c>
      <c r="H86" s="306"/>
      <c r="I86" s="289" t="s">
        <v>277</v>
      </c>
      <c r="J86" s="299"/>
      <c r="K86" s="313">
        <v>30</v>
      </c>
      <c r="L86" s="317"/>
      <c r="M86" s="323"/>
      <c r="N86" s="328"/>
      <c r="O86" s="331"/>
      <c r="P86" s="323"/>
      <c r="Q86" s="334">
        <f>K86*N86</f>
        <v>0</v>
      </c>
      <c r="R86" s="336"/>
      <c r="S86" s="340"/>
      <c r="T86" s="349"/>
    </row>
    <row r="87" spans="1:20" s="280" customFormat="1" ht="16.5" customHeight="1">
      <c r="A87" s="290"/>
      <c r="B87" s="294"/>
      <c r="C87" s="294"/>
      <c r="D87" s="294"/>
      <c r="E87" s="294"/>
      <c r="F87" s="300"/>
      <c r="G87" s="304"/>
      <c r="H87" s="307"/>
      <c r="I87" s="290"/>
      <c r="J87" s="300"/>
      <c r="K87" s="314"/>
      <c r="L87" s="318"/>
      <c r="M87" s="324"/>
      <c r="N87" s="329"/>
      <c r="O87" s="332"/>
      <c r="P87" s="324"/>
      <c r="Q87" s="335"/>
      <c r="R87" s="337"/>
      <c r="S87" s="341" t="s">
        <v>98</v>
      </c>
      <c r="T87" s="350"/>
    </row>
    <row r="88" spans="1:20" s="280" customFormat="1" ht="16.5" customHeight="1">
      <c r="A88" s="289"/>
      <c r="B88" s="293"/>
      <c r="C88" s="293"/>
      <c r="D88" s="293" t="s">
        <v>141</v>
      </c>
      <c r="E88" s="293"/>
      <c r="F88" s="299"/>
      <c r="G88" s="303" t="s">
        <v>269</v>
      </c>
      <c r="H88" s="306"/>
      <c r="I88" s="289" t="s">
        <v>277</v>
      </c>
      <c r="J88" s="299"/>
      <c r="K88" s="313">
        <v>56</v>
      </c>
      <c r="L88" s="317"/>
      <c r="M88" s="323"/>
      <c r="N88" s="328"/>
      <c r="O88" s="331"/>
      <c r="P88" s="323"/>
      <c r="Q88" s="334">
        <f>K88*N88</f>
        <v>0</v>
      </c>
      <c r="R88" s="336"/>
      <c r="S88" s="340"/>
      <c r="T88" s="349"/>
    </row>
    <row r="89" spans="1:20" s="280" customFormat="1" ht="16.5" customHeight="1">
      <c r="A89" s="290"/>
      <c r="B89" s="294"/>
      <c r="C89" s="294"/>
      <c r="D89" s="294"/>
      <c r="E89" s="294"/>
      <c r="F89" s="300" t="s">
        <v>247</v>
      </c>
      <c r="G89" s="304"/>
      <c r="H89" s="307"/>
      <c r="I89" s="290"/>
      <c r="J89" s="300"/>
      <c r="K89" s="314"/>
      <c r="L89" s="318"/>
      <c r="M89" s="324"/>
      <c r="N89" s="329"/>
      <c r="O89" s="332"/>
      <c r="P89" s="324"/>
      <c r="Q89" s="335"/>
      <c r="R89" s="337"/>
      <c r="S89" s="341" t="s">
        <v>98</v>
      </c>
      <c r="T89" s="350"/>
    </row>
    <row r="90" spans="1:20" s="280" customFormat="1" ht="16.5" customHeight="1">
      <c r="A90" s="289"/>
      <c r="B90" s="293"/>
      <c r="C90" s="293"/>
      <c r="D90" s="293" t="s">
        <v>225</v>
      </c>
      <c r="E90" s="293"/>
      <c r="F90" s="299"/>
      <c r="G90" s="303" t="s">
        <v>270</v>
      </c>
      <c r="H90" s="306"/>
      <c r="I90" s="289" t="s">
        <v>277</v>
      </c>
      <c r="J90" s="299"/>
      <c r="K90" s="313">
        <v>40</v>
      </c>
      <c r="L90" s="317"/>
      <c r="M90" s="323"/>
      <c r="N90" s="328"/>
      <c r="O90" s="331"/>
      <c r="P90" s="323"/>
      <c r="Q90" s="334">
        <f>K90*N90</f>
        <v>0</v>
      </c>
      <c r="R90" s="336"/>
      <c r="S90" s="340"/>
      <c r="T90" s="349"/>
    </row>
    <row r="91" spans="1:20" s="280" customFormat="1" ht="16.5" customHeight="1">
      <c r="A91" s="290"/>
      <c r="B91" s="294"/>
      <c r="C91" s="294"/>
      <c r="D91" s="294"/>
      <c r="E91" s="294"/>
      <c r="F91" s="300"/>
      <c r="G91" s="304"/>
      <c r="H91" s="307"/>
      <c r="I91" s="290"/>
      <c r="J91" s="300"/>
      <c r="K91" s="314"/>
      <c r="L91" s="318"/>
      <c r="M91" s="324"/>
      <c r="N91" s="329"/>
      <c r="O91" s="332"/>
      <c r="P91" s="324"/>
      <c r="Q91" s="335"/>
      <c r="R91" s="337"/>
      <c r="S91" s="341" t="s">
        <v>98</v>
      </c>
      <c r="T91" s="350"/>
    </row>
    <row r="92" spans="1:20" s="283" customFormat="1" ht="16.5" customHeight="1">
      <c r="A92" s="289"/>
      <c r="B92" s="293"/>
      <c r="C92" s="293"/>
      <c r="D92" s="293" t="s">
        <v>226</v>
      </c>
      <c r="E92" s="293"/>
      <c r="F92" s="299"/>
      <c r="G92" s="303" t="s">
        <v>264</v>
      </c>
      <c r="H92" s="306"/>
      <c r="I92" s="289" t="s">
        <v>280</v>
      </c>
      <c r="J92" s="299"/>
      <c r="K92" s="313">
        <v>2</v>
      </c>
      <c r="L92" s="317"/>
      <c r="M92" s="323"/>
      <c r="N92" s="328"/>
      <c r="O92" s="331"/>
      <c r="P92" s="323"/>
      <c r="Q92" s="334">
        <f>K92*N92</f>
        <v>0</v>
      </c>
      <c r="R92" s="336"/>
      <c r="S92" s="340"/>
      <c r="T92" s="349"/>
    </row>
    <row r="93" spans="1:20" s="283" customFormat="1" ht="16.5" customHeight="1">
      <c r="A93" s="290"/>
      <c r="B93" s="294"/>
      <c r="C93" s="294"/>
      <c r="D93" s="294"/>
      <c r="E93" s="294"/>
      <c r="F93" s="300"/>
      <c r="G93" s="304"/>
      <c r="H93" s="307"/>
      <c r="I93" s="290"/>
      <c r="J93" s="300"/>
      <c r="K93" s="314"/>
      <c r="L93" s="318"/>
      <c r="M93" s="324"/>
      <c r="N93" s="329"/>
      <c r="O93" s="332"/>
      <c r="P93" s="324"/>
      <c r="Q93" s="335"/>
      <c r="R93" s="337"/>
      <c r="S93" s="341" t="s">
        <v>310</v>
      </c>
      <c r="T93" s="350"/>
    </row>
    <row r="94" spans="1:20" s="283" customFormat="1" ht="16.5" customHeight="1">
      <c r="A94" s="289"/>
      <c r="B94" s="293"/>
      <c r="C94" s="293"/>
      <c r="D94" s="293" t="s">
        <v>227</v>
      </c>
      <c r="E94" s="293"/>
      <c r="F94" s="299"/>
      <c r="G94" s="303" t="s">
        <v>92</v>
      </c>
      <c r="H94" s="306"/>
      <c r="I94" s="289" t="s">
        <v>280</v>
      </c>
      <c r="J94" s="299"/>
      <c r="K94" s="313">
        <v>2</v>
      </c>
      <c r="L94" s="317"/>
      <c r="M94" s="323"/>
      <c r="N94" s="328"/>
      <c r="O94" s="331"/>
      <c r="P94" s="323"/>
      <c r="Q94" s="334">
        <f>K94*N94</f>
        <v>0</v>
      </c>
      <c r="R94" s="336"/>
      <c r="S94" s="340"/>
      <c r="T94" s="349"/>
    </row>
    <row r="95" spans="1:20" s="283" customFormat="1" ht="16.5" customHeight="1">
      <c r="A95" s="290"/>
      <c r="B95" s="294"/>
      <c r="C95" s="294"/>
      <c r="D95" s="294"/>
      <c r="E95" s="294"/>
      <c r="F95" s="300"/>
      <c r="G95" s="304"/>
      <c r="H95" s="307"/>
      <c r="I95" s="290"/>
      <c r="J95" s="300"/>
      <c r="K95" s="314"/>
      <c r="L95" s="318"/>
      <c r="M95" s="324"/>
      <c r="N95" s="329"/>
      <c r="O95" s="332"/>
      <c r="P95" s="324"/>
      <c r="Q95" s="335"/>
      <c r="R95" s="337"/>
      <c r="S95" s="341" t="s">
        <v>310</v>
      </c>
      <c r="T95" s="350"/>
    </row>
    <row r="96" spans="1:20" s="280" customFormat="1" ht="16.5" customHeight="1">
      <c r="A96" s="289"/>
      <c r="B96" s="293"/>
      <c r="C96" s="293"/>
      <c r="D96" s="293" t="s">
        <v>59</v>
      </c>
      <c r="E96" s="293"/>
      <c r="F96" s="299"/>
      <c r="G96" s="303"/>
      <c r="H96" s="306"/>
      <c r="I96" s="289" t="s">
        <v>300</v>
      </c>
      <c r="J96" s="299"/>
      <c r="K96" s="313">
        <v>10</v>
      </c>
      <c r="L96" s="317"/>
      <c r="M96" s="323"/>
      <c r="N96" s="328"/>
      <c r="O96" s="331"/>
      <c r="P96" s="323"/>
      <c r="Q96" s="334">
        <f>K96*N96</f>
        <v>0</v>
      </c>
      <c r="R96" s="336"/>
      <c r="S96" s="340"/>
      <c r="T96" s="349"/>
    </row>
    <row r="97" spans="1:20" s="280" customFormat="1" ht="16.5" customHeight="1">
      <c r="A97" s="290"/>
      <c r="B97" s="294"/>
      <c r="C97" s="294"/>
      <c r="D97" s="294"/>
      <c r="E97" s="294"/>
      <c r="F97" s="300"/>
      <c r="G97" s="304"/>
      <c r="H97" s="307"/>
      <c r="I97" s="290"/>
      <c r="J97" s="300"/>
      <c r="K97" s="314"/>
      <c r="L97" s="318"/>
      <c r="M97" s="324"/>
      <c r="N97" s="329"/>
      <c r="O97" s="332"/>
      <c r="P97" s="324"/>
      <c r="Q97" s="335"/>
      <c r="R97" s="337"/>
      <c r="S97" s="341" t="s">
        <v>91</v>
      </c>
      <c r="T97" s="350"/>
    </row>
    <row r="98" spans="1:20" ht="16.5" customHeight="1">
      <c r="A98" s="289"/>
      <c r="B98" s="293" t="s">
        <v>160</v>
      </c>
      <c r="C98" s="293"/>
      <c r="D98" s="293"/>
      <c r="E98" s="293"/>
      <c r="F98" s="299"/>
      <c r="G98" s="303"/>
      <c r="H98" s="306"/>
      <c r="I98" s="289" t="s">
        <v>14</v>
      </c>
      <c r="J98" s="299"/>
      <c r="K98" s="313">
        <v>1</v>
      </c>
      <c r="L98" s="317"/>
      <c r="M98" s="323"/>
      <c r="N98" s="313"/>
      <c r="O98" s="317"/>
      <c r="P98" s="323"/>
      <c r="Q98" s="334">
        <f>Q100</f>
        <v>0</v>
      </c>
      <c r="R98" s="336"/>
      <c r="S98" s="338"/>
      <c r="T98" s="347"/>
    </row>
    <row r="99" spans="1:20" ht="16.5" customHeight="1">
      <c r="A99" s="290"/>
      <c r="B99" s="294"/>
      <c r="C99" s="294"/>
      <c r="D99" s="294"/>
      <c r="E99" s="294"/>
      <c r="F99" s="300"/>
      <c r="G99" s="304"/>
      <c r="H99" s="307"/>
      <c r="I99" s="290"/>
      <c r="J99" s="300"/>
      <c r="K99" s="314"/>
      <c r="L99" s="318"/>
      <c r="M99" s="324"/>
      <c r="N99" s="314"/>
      <c r="O99" s="318"/>
      <c r="P99" s="324"/>
      <c r="Q99" s="335"/>
      <c r="R99" s="337"/>
      <c r="S99" s="339"/>
      <c r="T99" s="348"/>
    </row>
    <row r="100" spans="1:20" s="280" customFormat="1" ht="16.5" customHeight="1">
      <c r="A100" s="289"/>
      <c r="B100" s="293"/>
      <c r="C100" s="293" t="s">
        <v>1</v>
      </c>
      <c r="D100" s="293"/>
      <c r="E100" s="293"/>
      <c r="F100" s="299"/>
      <c r="G100" s="303"/>
      <c r="H100" s="306"/>
      <c r="I100" s="289" t="s">
        <v>14</v>
      </c>
      <c r="J100" s="299"/>
      <c r="K100" s="313">
        <v>1</v>
      </c>
      <c r="L100" s="317"/>
      <c r="M100" s="323"/>
      <c r="N100" s="313"/>
      <c r="O100" s="317"/>
      <c r="P100" s="323"/>
      <c r="Q100" s="334">
        <f>SUM(Q102:R135)</f>
        <v>0</v>
      </c>
      <c r="R100" s="336"/>
      <c r="S100" s="338"/>
      <c r="T100" s="347"/>
    </row>
    <row r="101" spans="1:20" s="280" customFormat="1" ht="16.5" customHeight="1">
      <c r="A101" s="290"/>
      <c r="B101" s="294"/>
      <c r="C101" s="294"/>
      <c r="D101" s="294"/>
      <c r="E101" s="294"/>
      <c r="F101" s="300"/>
      <c r="G101" s="304"/>
      <c r="H101" s="307"/>
      <c r="I101" s="290"/>
      <c r="J101" s="300"/>
      <c r="K101" s="314"/>
      <c r="L101" s="318"/>
      <c r="M101" s="324"/>
      <c r="N101" s="314"/>
      <c r="O101" s="318"/>
      <c r="P101" s="324"/>
      <c r="Q101" s="335"/>
      <c r="R101" s="337"/>
      <c r="S101" s="339"/>
      <c r="T101" s="348"/>
    </row>
    <row r="102" spans="1:20" s="280" customFormat="1" ht="16.5" customHeight="1">
      <c r="A102" s="289"/>
      <c r="B102" s="293"/>
      <c r="C102" s="293"/>
      <c r="D102" s="293" t="s">
        <v>228</v>
      </c>
      <c r="E102" s="293"/>
      <c r="F102" s="299"/>
      <c r="G102" s="303"/>
      <c r="H102" s="306"/>
      <c r="I102" s="289" t="s">
        <v>275</v>
      </c>
      <c r="J102" s="299"/>
      <c r="K102" s="313">
        <v>10</v>
      </c>
      <c r="L102" s="317"/>
      <c r="M102" s="323"/>
      <c r="N102" s="328"/>
      <c r="O102" s="331"/>
      <c r="P102" s="323"/>
      <c r="Q102" s="334">
        <f>K102*N102</f>
        <v>0</v>
      </c>
      <c r="R102" s="336"/>
      <c r="S102" s="340"/>
      <c r="T102" s="349"/>
    </row>
    <row r="103" spans="1:20" s="280" customFormat="1" ht="16.5" customHeight="1">
      <c r="A103" s="290"/>
      <c r="B103" s="294"/>
      <c r="C103" s="294"/>
      <c r="D103" s="294"/>
      <c r="E103" s="294"/>
      <c r="F103" s="300"/>
      <c r="G103" s="304"/>
      <c r="H103" s="307"/>
      <c r="I103" s="290"/>
      <c r="J103" s="300"/>
      <c r="K103" s="314"/>
      <c r="L103" s="318"/>
      <c r="M103" s="324"/>
      <c r="N103" s="329"/>
      <c r="O103" s="332"/>
      <c r="P103" s="324"/>
      <c r="Q103" s="335"/>
      <c r="R103" s="337"/>
      <c r="S103" s="341" t="s">
        <v>307</v>
      </c>
      <c r="T103" s="350"/>
    </row>
    <row r="104" spans="1:20" s="280" customFormat="1" ht="16.5" customHeight="1">
      <c r="A104" s="289"/>
      <c r="B104" s="293"/>
      <c r="C104" s="293"/>
      <c r="D104" s="293" t="s">
        <v>229</v>
      </c>
      <c r="E104" s="293"/>
      <c r="F104" s="299"/>
      <c r="G104" s="303"/>
      <c r="H104" s="306"/>
      <c r="I104" s="289" t="s">
        <v>276</v>
      </c>
      <c r="J104" s="299"/>
      <c r="K104" s="313">
        <v>10</v>
      </c>
      <c r="L104" s="317"/>
      <c r="M104" s="323"/>
      <c r="N104" s="328"/>
      <c r="O104" s="331"/>
      <c r="P104" s="323"/>
      <c r="Q104" s="334">
        <f>K104*N104</f>
        <v>0</v>
      </c>
      <c r="R104" s="336"/>
      <c r="S104" s="340"/>
      <c r="T104" s="349"/>
    </row>
    <row r="105" spans="1:20" s="280" customFormat="1" ht="16.5" customHeight="1">
      <c r="A105" s="290"/>
      <c r="B105" s="294"/>
      <c r="C105" s="294"/>
      <c r="D105" s="294"/>
      <c r="E105" s="294"/>
      <c r="F105" s="300"/>
      <c r="G105" s="304"/>
      <c r="H105" s="307"/>
      <c r="I105" s="290"/>
      <c r="J105" s="300"/>
      <c r="K105" s="314"/>
      <c r="L105" s="318"/>
      <c r="M105" s="324"/>
      <c r="N105" s="329"/>
      <c r="O105" s="332"/>
      <c r="P105" s="324"/>
      <c r="Q105" s="335"/>
      <c r="R105" s="337"/>
      <c r="S105" s="341" t="s">
        <v>292</v>
      </c>
      <c r="T105" s="350"/>
    </row>
    <row r="106" spans="1:20" s="280" customFormat="1" ht="16.5" customHeight="1">
      <c r="A106" s="289"/>
      <c r="B106" s="293"/>
      <c r="C106" s="293"/>
      <c r="D106" s="293" t="s">
        <v>230</v>
      </c>
      <c r="E106" s="293"/>
      <c r="F106" s="299"/>
      <c r="G106" s="303" t="s">
        <v>265</v>
      </c>
      <c r="H106" s="306"/>
      <c r="I106" s="289" t="s">
        <v>0</v>
      </c>
      <c r="J106" s="299"/>
      <c r="K106" s="313">
        <v>10</v>
      </c>
      <c r="L106" s="317"/>
      <c r="M106" s="323"/>
      <c r="N106" s="328"/>
      <c r="O106" s="331"/>
      <c r="P106" s="323"/>
      <c r="Q106" s="334">
        <f>K106*N106</f>
        <v>0</v>
      </c>
      <c r="R106" s="336"/>
      <c r="S106" s="340"/>
      <c r="T106" s="349"/>
    </row>
    <row r="107" spans="1:20" s="280" customFormat="1" ht="16.5" customHeight="1">
      <c r="A107" s="290"/>
      <c r="B107" s="294"/>
      <c r="C107" s="294"/>
      <c r="D107" s="294"/>
      <c r="E107" s="294"/>
      <c r="F107" s="300"/>
      <c r="G107" s="304"/>
      <c r="H107" s="307"/>
      <c r="I107" s="290"/>
      <c r="J107" s="300"/>
      <c r="K107" s="314"/>
      <c r="L107" s="318"/>
      <c r="M107" s="324"/>
      <c r="N107" s="329"/>
      <c r="O107" s="332"/>
      <c r="P107" s="324"/>
      <c r="Q107" s="335"/>
      <c r="R107" s="337"/>
      <c r="S107" s="341" t="s">
        <v>61</v>
      </c>
      <c r="T107" s="350"/>
    </row>
    <row r="108" spans="1:20" s="280" customFormat="1" ht="16.5" customHeight="1">
      <c r="A108" s="289"/>
      <c r="B108" s="293"/>
      <c r="C108" s="293"/>
      <c r="D108" s="293" t="s">
        <v>63</v>
      </c>
      <c r="E108" s="293"/>
      <c r="F108" s="299"/>
      <c r="G108" s="303" t="s">
        <v>252</v>
      </c>
      <c r="H108" s="306"/>
      <c r="I108" s="289" t="s">
        <v>276</v>
      </c>
      <c r="J108" s="299"/>
      <c r="K108" s="313">
        <v>10</v>
      </c>
      <c r="L108" s="317"/>
      <c r="M108" s="323"/>
      <c r="N108" s="328"/>
      <c r="O108" s="331"/>
      <c r="P108" s="323"/>
      <c r="Q108" s="334">
        <f>K108*N108</f>
        <v>0</v>
      </c>
      <c r="R108" s="336"/>
      <c r="S108" s="340"/>
      <c r="T108" s="349"/>
    </row>
    <row r="109" spans="1:20" s="280" customFormat="1" ht="16.5" customHeight="1">
      <c r="A109" s="290"/>
      <c r="B109" s="294"/>
      <c r="C109" s="294"/>
      <c r="D109" s="294"/>
      <c r="E109" s="294"/>
      <c r="F109" s="300"/>
      <c r="G109" s="304"/>
      <c r="H109" s="307"/>
      <c r="I109" s="290"/>
      <c r="J109" s="300"/>
      <c r="K109" s="314"/>
      <c r="L109" s="318"/>
      <c r="M109" s="324"/>
      <c r="N109" s="329"/>
      <c r="O109" s="332"/>
      <c r="P109" s="324"/>
      <c r="Q109" s="335"/>
      <c r="R109" s="337"/>
      <c r="S109" s="341" t="s">
        <v>94</v>
      </c>
      <c r="T109" s="350"/>
    </row>
    <row r="110" spans="1:20" s="280" customFormat="1" ht="16.5" customHeight="1">
      <c r="A110" s="289"/>
      <c r="B110" s="293"/>
      <c r="C110" s="293"/>
      <c r="D110" s="293" t="s">
        <v>6</v>
      </c>
      <c r="E110" s="293"/>
      <c r="F110" s="299"/>
      <c r="G110" s="303" t="s">
        <v>271</v>
      </c>
      <c r="H110" s="306"/>
      <c r="I110" s="289" t="s">
        <v>275</v>
      </c>
      <c r="J110" s="299"/>
      <c r="K110" s="315">
        <v>32</v>
      </c>
      <c r="L110" s="319"/>
      <c r="M110" s="323"/>
      <c r="N110" s="328"/>
      <c r="O110" s="331"/>
      <c r="P110" s="323"/>
      <c r="Q110" s="334">
        <f>K110*N110</f>
        <v>0</v>
      </c>
      <c r="R110" s="336"/>
      <c r="S110" s="340"/>
      <c r="T110" s="349"/>
    </row>
    <row r="111" spans="1:20" s="280" customFormat="1" ht="16.5" customHeight="1">
      <c r="A111" s="290"/>
      <c r="B111" s="294"/>
      <c r="C111" s="294"/>
      <c r="D111" s="294"/>
      <c r="E111" s="294"/>
      <c r="F111" s="300"/>
      <c r="G111" s="304"/>
      <c r="H111" s="307"/>
      <c r="I111" s="290"/>
      <c r="J111" s="300"/>
      <c r="K111" s="316"/>
      <c r="L111" s="320"/>
      <c r="M111" s="324"/>
      <c r="N111" s="329"/>
      <c r="O111" s="332"/>
      <c r="P111" s="324"/>
      <c r="Q111" s="335"/>
      <c r="R111" s="337"/>
      <c r="S111" s="341" t="s">
        <v>307</v>
      </c>
      <c r="T111" s="350"/>
    </row>
    <row r="112" spans="1:20" s="280" customFormat="1" ht="16.5" customHeight="1">
      <c r="A112" s="289"/>
      <c r="B112" s="293"/>
      <c r="C112" s="293"/>
      <c r="D112" s="293" t="s">
        <v>32</v>
      </c>
      <c r="E112" s="293"/>
      <c r="F112" s="299"/>
      <c r="G112" s="303"/>
      <c r="H112" s="306"/>
      <c r="I112" s="289" t="s">
        <v>276</v>
      </c>
      <c r="J112" s="299"/>
      <c r="K112" s="313">
        <v>10</v>
      </c>
      <c r="L112" s="317"/>
      <c r="M112" s="323"/>
      <c r="N112" s="328"/>
      <c r="O112" s="331"/>
      <c r="P112" s="323"/>
      <c r="Q112" s="334">
        <f>K112*N112</f>
        <v>0</v>
      </c>
      <c r="R112" s="336"/>
      <c r="S112" s="340"/>
      <c r="T112" s="349"/>
    </row>
    <row r="113" spans="1:20" s="280" customFormat="1" ht="16.5" customHeight="1">
      <c r="A113" s="290"/>
      <c r="B113" s="294"/>
      <c r="C113" s="294"/>
      <c r="D113" s="294"/>
      <c r="E113" s="294"/>
      <c r="F113" s="300"/>
      <c r="G113" s="304"/>
      <c r="H113" s="307"/>
      <c r="I113" s="290"/>
      <c r="J113" s="300"/>
      <c r="K113" s="314"/>
      <c r="L113" s="318"/>
      <c r="M113" s="324"/>
      <c r="N113" s="329"/>
      <c r="O113" s="332"/>
      <c r="P113" s="324"/>
      <c r="Q113" s="335"/>
      <c r="R113" s="337"/>
      <c r="S113" s="341" t="s">
        <v>281</v>
      </c>
      <c r="T113" s="350"/>
    </row>
    <row r="114" spans="1:20" s="280" customFormat="1" ht="16.5" customHeight="1">
      <c r="A114" s="289"/>
      <c r="B114" s="293"/>
      <c r="C114" s="293"/>
      <c r="D114" s="293" t="s">
        <v>49</v>
      </c>
      <c r="E114" s="293"/>
      <c r="F114" s="299"/>
      <c r="G114" s="303" t="s">
        <v>255</v>
      </c>
      <c r="H114" s="306"/>
      <c r="I114" s="289" t="s">
        <v>277</v>
      </c>
      <c r="J114" s="299"/>
      <c r="K114" s="315">
        <f>10.5*8+16.5+12.5</f>
        <v>113</v>
      </c>
      <c r="L114" s="319"/>
      <c r="M114" s="323"/>
      <c r="N114" s="328"/>
      <c r="O114" s="331"/>
      <c r="P114" s="323"/>
      <c r="Q114" s="334">
        <f>K114*N114</f>
        <v>0</v>
      </c>
      <c r="R114" s="336"/>
      <c r="S114" s="340"/>
      <c r="T114" s="349"/>
    </row>
    <row r="115" spans="1:20" s="280" customFormat="1" ht="16.5" customHeight="1">
      <c r="A115" s="290"/>
      <c r="B115" s="294"/>
      <c r="C115" s="294"/>
      <c r="D115" s="294"/>
      <c r="E115" s="294"/>
      <c r="F115" s="300" t="s">
        <v>239</v>
      </c>
      <c r="G115" s="304"/>
      <c r="H115" s="307"/>
      <c r="I115" s="290"/>
      <c r="J115" s="300"/>
      <c r="K115" s="316"/>
      <c r="L115" s="320"/>
      <c r="M115" s="324"/>
      <c r="N115" s="329"/>
      <c r="O115" s="332"/>
      <c r="P115" s="324"/>
      <c r="Q115" s="335"/>
      <c r="R115" s="337"/>
      <c r="S115" s="341" t="s">
        <v>308</v>
      </c>
      <c r="T115" s="350"/>
    </row>
    <row r="116" spans="1:20" s="280" customFormat="1" ht="16.5" customHeight="1">
      <c r="A116" s="289"/>
      <c r="B116" s="293"/>
      <c r="C116" s="293"/>
      <c r="D116" s="293" t="s">
        <v>231</v>
      </c>
      <c r="E116" s="293"/>
      <c r="F116" s="299"/>
      <c r="G116" s="303" t="s">
        <v>170</v>
      </c>
      <c r="H116" s="306"/>
      <c r="I116" s="289" t="s">
        <v>277</v>
      </c>
      <c r="J116" s="299"/>
      <c r="K116" s="315">
        <f>14.5*8+20.5+16.5</f>
        <v>153</v>
      </c>
      <c r="L116" s="319"/>
      <c r="M116" s="323"/>
      <c r="N116" s="328"/>
      <c r="O116" s="331"/>
      <c r="P116" s="323"/>
      <c r="Q116" s="334">
        <f>K116*N116</f>
        <v>0</v>
      </c>
      <c r="R116" s="336"/>
      <c r="S116" s="340"/>
      <c r="T116" s="349"/>
    </row>
    <row r="117" spans="1:20" s="280" customFormat="1" ht="16.5" customHeight="1">
      <c r="A117" s="290"/>
      <c r="B117" s="294"/>
      <c r="C117" s="294"/>
      <c r="D117" s="294"/>
      <c r="E117" s="294"/>
      <c r="F117" s="300" t="s">
        <v>246</v>
      </c>
      <c r="G117" s="304"/>
      <c r="H117" s="307"/>
      <c r="I117" s="290"/>
      <c r="J117" s="300"/>
      <c r="K117" s="316"/>
      <c r="L117" s="320"/>
      <c r="M117" s="324"/>
      <c r="N117" s="329"/>
      <c r="O117" s="332"/>
      <c r="P117" s="324"/>
      <c r="Q117" s="335"/>
      <c r="R117" s="337"/>
      <c r="S117" s="341" t="s">
        <v>309</v>
      </c>
      <c r="T117" s="350"/>
    </row>
    <row r="118" spans="1:20" s="280" customFormat="1" ht="16.5" customHeight="1">
      <c r="A118" s="289"/>
      <c r="B118" s="293"/>
      <c r="C118" s="293"/>
      <c r="D118" s="293" t="s">
        <v>232</v>
      </c>
      <c r="E118" s="293"/>
      <c r="F118" s="299"/>
      <c r="G118" s="303" t="s">
        <v>266</v>
      </c>
      <c r="H118" s="306"/>
      <c r="I118" s="289" t="s">
        <v>277</v>
      </c>
      <c r="J118" s="299"/>
      <c r="K118" s="315">
        <f>8.5*8+15.5+16.5</f>
        <v>100</v>
      </c>
      <c r="L118" s="319"/>
      <c r="M118" s="323"/>
      <c r="N118" s="328"/>
      <c r="O118" s="331"/>
      <c r="P118" s="323"/>
      <c r="Q118" s="334">
        <f>K118*N118</f>
        <v>0</v>
      </c>
      <c r="R118" s="336"/>
      <c r="S118" s="340"/>
      <c r="T118" s="349"/>
    </row>
    <row r="119" spans="1:20" s="280" customFormat="1" ht="16.5" customHeight="1">
      <c r="A119" s="290"/>
      <c r="B119" s="294"/>
      <c r="C119" s="294"/>
      <c r="D119" s="294"/>
      <c r="E119" s="294"/>
      <c r="F119" s="300" t="s">
        <v>245</v>
      </c>
      <c r="G119" s="304"/>
      <c r="H119" s="307"/>
      <c r="I119" s="290"/>
      <c r="J119" s="300"/>
      <c r="K119" s="316"/>
      <c r="L119" s="320"/>
      <c r="M119" s="324"/>
      <c r="N119" s="329"/>
      <c r="O119" s="332"/>
      <c r="P119" s="324"/>
      <c r="Q119" s="335"/>
      <c r="R119" s="337"/>
      <c r="S119" s="341" t="s">
        <v>309</v>
      </c>
      <c r="T119" s="350"/>
    </row>
    <row r="120" spans="1:20" s="280" customFormat="1" ht="16.5" customHeight="1">
      <c r="A120" s="289"/>
      <c r="B120" s="293"/>
      <c r="C120" s="293"/>
      <c r="D120" s="293" t="s">
        <v>233</v>
      </c>
      <c r="E120" s="293"/>
      <c r="F120" s="299"/>
      <c r="G120" s="303" t="s">
        <v>267</v>
      </c>
      <c r="H120" s="306"/>
      <c r="I120" s="289" t="s">
        <v>277</v>
      </c>
      <c r="J120" s="299"/>
      <c r="K120" s="313">
        <f>2*8+26.5+22.5</f>
        <v>65</v>
      </c>
      <c r="L120" s="317"/>
      <c r="M120" s="323"/>
      <c r="N120" s="328"/>
      <c r="O120" s="331"/>
      <c r="P120" s="323"/>
      <c r="Q120" s="334">
        <f>K120*N120</f>
        <v>0</v>
      </c>
      <c r="R120" s="336"/>
      <c r="S120" s="340"/>
      <c r="T120" s="349"/>
    </row>
    <row r="121" spans="1:20" s="280" customFormat="1" ht="16.5" customHeight="1">
      <c r="A121" s="290"/>
      <c r="B121" s="294"/>
      <c r="C121" s="294"/>
      <c r="D121" s="294"/>
      <c r="E121" s="294"/>
      <c r="F121" s="300" t="s">
        <v>138</v>
      </c>
      <c r="G121" s="304"/>
      <c r="H121" s="307"/>
      <c r="I121" s="290"/>
      <c r="J121" s="300"/>
      <c r="K121" s="314"/>
      <c r="L121" s="318"/>
      <c r="M121" s="324"/>
      <c r="N121" s="329"/>
      <c r="O121" s="332"/>
      <c r="P121" s="324"/>
      <c r="Q121" s="335"/>
      <c r="R121" s="337"/>
      <c r="S121" s="341" t="s">
        <v>309</v>
      </c>
      <c r="T121" s="350"/>
    </row>
    <row r="122" spans="1:20" s="280" customFormat="1" ht="16.5" customHeight="1">
      <c r="A122" s="289"/>
      <c r="B122" s="293"/>
      <c r="C122" s="293"/>
      <c r="D122" s="293" t="s">
        <v>234</v>
      </c>
      <c r="E122" s="293"/>
      <c r="F122" s="299"/>
      <c r="G122" s="303" t="s">
        <v>172</v>
      </c>
      <c r="H122" s="306"/>
      <c r="I122" s="289" t="s">
        <v>277</v>
      </c>
      <c r="J122" s="299"/>
      <c r="K122" s="313">
        <v>20</v>
      </c>
      <c r="L122" s="317"/>
      <c r="M122" s="323"/>
      <c r="N122" s="328"/>
      <c r="O122" s="331"/>
      <c r="P122" s="323"/>
      <c r="Q122" s="334">
        <f>K122*N122</f>
        <v>0</v>
      </c>
      <c r="R122" s="336"/>
      <c r="S122" s="340"/>
      <c r="T122" s="349"/>
    </row>
    <row r="123" spans="1:20" s="280" customFormat="1" ht="16.5" customHeight="1">
      <c r="A123" s="290"/>
      <c r="B123" s="294"/>
      <c r="C123" s="294"/>
      <c r="D123" s="294"/>
      <c r="E123" s="294"/>
      <c r="F123" s="300"/>
      <c r="G123" s="304"/>
      <c r="H123" s="307"/>
      <c r="I123" s="290"/>
      <c r="J123" s="300"/>
      <c r="K123" s="314"/>
      <c r="L123" s="318"/>
      <c r="M123" s="324"/>
      <c r="N123" s="329"/>
      <c r="O123" s="332"/>
      <c r="P123" s="324"/>
      <c r="Q123" s="335"/>
      <c r="R123" s="337"/>
      <c r="S123" s="341" t="s">
        <v>98</v>
      </c>
      <c r="T123" s="350"/>
    </row>
    <row r="124" spans="1:20" s="280" customFormat="1" ht="16.5" customHeight="1">
      <c r="A124" s="289"/>
      <c r="B124" s="293"/>
      <c r="C124" s="293"/>
      <c r="D124" s="293" t="s">
        <v>235</v>
      </c>
      <c r="E124" s="293"/>
      <c r="F124" s="299"/>
      <c r="G124" s="303" t="s">
        <v>268</v>
      </c>
      <c r="H124" s="306"/>
      <c r="I124" s="289" t="s">
        <v>277</v>
      </c>
      <c r="J124" s="299"/>
      <c r="K124" s="313">
        <v>30</v>
      </c>
      <c r="L124" s="317"/>
      <c r="M124" s="323"/>
      <c r="N124" s="328"/>
      <c r="O124" s="331"/>
      <c r="P124" s="323"/>
      <c r="Q124" s="334">
        <f>K124*N124</f>
        <v>0</v>
      </c>
      <c r="R124" s="336"/>
      <c r="S124" s="340"/>
      <c r="T124" s="349"/>
    </row>
    <row r="125" spans="1:20" s="280" customFormat="1" ht="16.5" customHeight="1">
      <c r="A125" s="290"/>
      <c r="B125" s="294"/>
      <c r="C125" s="294"/>
      <c r="D125" s="294"/>
      <c r="E125" s="294"/>
      <c r="F125" s="300"/>
      <c r="G125" s="304"/>
      <c r="H125" s="307"/>
      <c r="I125" s="290"/>
      <c r="J125" s="300"/>
      <c r="K125" s="314"/>
      <c r="L125" s="318"/>
      <c r="M125" s="324"/>
      <c r="N125" s="329"/>
      <c r="O125" s="332"/>
      <c r="P125" s="324"/>
      <c r="Q125" s="335"/>
      <c r="R125" s="337"/>
      <c r="S125" s="341" t="s">
        <v>98</v>
      </c>
      <c r="T125" s="350"/>
    </row>
    <row r="126" spans="1:20" s="280" customFormat="1" ht="16.5" customHeight="1">
      <c r="A126" s="289"/>
      <c r="B126" s="293"/>
      <c r="C126" s="293"/>
      <c r="D126" s="293" t="s">
        <v>236</v>
      </c>
      <c r="E126" s="293"/>
      <c r="F126" s="299"/>
      <c r="G126" s="303" t="s">
        <v>269</v>
      </c>
      <c r="H126" s="306"/>
      <c r="I126" s="289" t="s">
        <v>277</v>
      </c>
      <c r="J126" s="299"/>
      <c r="K126" s="313">
        <v>56</v>
      </c>
      <c r="L126" s="317"/>
      <c r="M126" s="323"/>
      <c r="N126" s="328"/>
      <c r="O126" s="331"/>
      <c r="P126" s="323"/>
      <c r="Q126" s="334">
        <f>K126*N126</f>
        <v>0</v>
      </c>
      <c r="R126" s="336"/>
      <c r="S126" s="340"/>
      <c r="T126" s="349"/>
    </row>
    <row r="127" spans="1:20" s="280" customFormat="1" ht="16.5" customHeight="1">
      <c r="A127" s="290"/>
      <c r="B127" s="294"/>
      <c r="C127" s="294"/>
      <c r="D127" s="294"/>
      <c r="E127" s="294"/>
      <c r="F127" s="300" t="s">
        <v>247</v>
      </c>
      <c r="G127" s="304"/>
      <c r="H127" s="307"/>
      <c r="I127" s="290"/>
      <c r="J127" s="300"/>
      <c r="K127" s="314"/>
      <c r="L127" s="318"/>
      <c r="M127" s="324"/>
      <c r="N127" s="329"/>
      <c r="O127" s="332"/>
      <c r="P127" s="324"/>
      <c r="Q127" s="335"/>
      <c r="R127" s="337"/>
      <c r="S127" s="341" t="s">
        <v>98</v>
      </c>
      <c r="T127" s="350"/>
    </row>
    <row r="128" spans="1:20" s="280" customFormat="1" ht="16.5" customHeight="1">
      <c r="A128" s="289"/>
      <c r="B128" s="293"/>
      <c r="C128" s="293"/>
      <c r="D128" s="293" t="s">
        <v>237</v>
      </c>
      <c r="E128" s="293"/>
      <c r="F128" s="299"/>
      <c r="G128" s="303" t="s">
        <v>270</v>
      </c>
      <c r="H128" s="306"/>
      <c r="I128" s="289" t="s">
        <v>277</v>
      </c>
      <c r="J128" s="299"/>
      <c r="K128" s="313">
        <v>40</v>
      </c>
      <c r="L128" s="317"/>
      <c r="M128" s="323"/>
      <c r="N128" s="328"/>
      <c r="O128" s="331"/>
      <c r="P128" s="323"/>
      <c r="Q128" s="334">
        <f>K128*N128</f>
        <v>0</v>
      </c>
      <c r="R128" s="336"/>
      <c r="S128" s="340"/>
      <c r="T128" s="349"/>
    </row>
    <row r="129" spans="1:20" s="280" customFormat="1" ht="16.5" customHeight="1">
      <c r="A129" s="290"/>
      <c r="B129" s="294"/>
      <c r="C129" s="294"/>
      <c r="D129" s="294"/>
      <c r="E129" s="294"/>
      <c r="F129" s="300"/>
      <c r="G129" s="304"/>
      <c r="H129" s="307"/>
      <c r="I129" s="290"/>
      <c r="J129" s="300"/>
      <c r="K129" s="314"/>
      <c r="L129" s="318"/>
      <c r="M129" s="324"/>
      <c r="N129" s="329"/>
      <c r="O129" s="332"/>
      <c r="P129" s="324"/>
      <c r="Q129" s="335"/>
      <c r="R129" s="337"/>
      <c r="S129" s="341" t="s">
        <v>98</v>
      </c>
      <c r="T129" s="350"/>
    </row>
    <row r="130" spans="1:20" s="283" customFormat="1" ht="16.5" customHeight="1">
      <c r="A130" s="289"/>
      <c r="B130" s="293"/>
      <c r="C130" s="293"/>
      <c r="D130" s="293" t="s">
        <v>199</v>
      </c>
      <c r="E130" s="293"/>
      <c r="F130" s="299"/>
      <c r="G130" s="303" t="s">
        <v>264</v>
      </c>
      <c r="H130" s="306"/>
      <c r="I130" s="289" t="s">
        <v>280</v>
      </c>
      <c r="J130" s="299"/>
      <c r="K130" s="313">
        <v>11.5</v>
      </c>
      <c r="L130" s="317"/>
      <c r="M130" s="323"/>
      <c r="N130" s="328"/>
      <c r="O130" s="331"/>
      <c r="P130" s="323"/>
      <c r="Q130" s="334">
        <f>K130*N130</f>
        <v>0</v>
      </c>
      <c r="R130" s="336"/>
      <c r="S130" s="340"/>
      <c r="T130" s="349"/>
    </row>
    <row r="131" spans="1:20" s="283" customFormat="1" ht="16.5" customHeight="1">
      <c r="A131" s="290"/>
      <c r="B131" s="294"/>
      <c r="C131" s="294"/>
      <c r="D131" s="294"/>
      <c r="E131" s="294"/>
      <c r="F131" s="300"/>
      <c r="G131" s="304"/>
      <c r="H131" s="307"/>
      <c r="I131" s="290"/>
      <c r="J131" s="300"/>
      <c r="K131" s="314"/>
      <c r="L131" s="318"/>
      <c r="M131" s="324"/>
      <c r="N131" s="329"/>
      <c r="O131" s="332"/>
      <c r="P131" s="324"/>
      <c r="Q131" s="335"/>
      <c r="R131" s="337"/>
      <c r="S131" s="341" t="s">
        <v>310</v>
      </c>
      <c r="T131" s="350"/>
    </row>
    <row r="132" spans="1:20" s="283" customFormat="1" ht="16.5" customHeight="1">
      <c r="A132" s="289"/>
      <c r="B132" s="293"/>
      <c r="C132" s="293"/>
      <c r="D132" s="293" t="s">
        <v>238</v>
      </c>
      <c r="E132" s="293"/>
      <c r="F132" s="299"/>
      <c r="G132" s="303" t="s">
        <v>92</v>
      </c>
      <c r="H132" s="306"/>
      <c r="I132" s="289" t="s">
        <v>280</v>
      </c>
      <c r="J132" s="299"/>
      <c r="K132" s="313">
        <v>2</v>
      </c>
      <c r="L132" s="317"/>
      <c r="M132" s="323"/>
      <c r="N132" s="328"/>
      <c r="O132" s="331"/>
      <c r="P132" s="323"/>
      <c r="Q132" s="334">
        <f>K132*N132</f>
        <v>0</v>
      </c>
      <c r="R132" s="336"/>
      <c r="S132" s="340"/>
      <c r="T132" s="349"/>
    </row>
    <row r="133" spans="1:20" s="283" customFormat="1" ht="16.5" customHeight="1">
      <c r="A133" s="290"/>
      <c r="B133" s="294"/>
      <c r="C133" s="294"/>
      <c r="D133" s="294"/>
      <c r="E133" s="294"/>
      <c r="F133" s="300"/>
      <c r="G133" s="304"/>
      <c r="H133" s="307"/>
      <c r="I133" s="290"/>
      <c r="J133" s="300"/>
      <c r="K133" s="314"/>
      <c r="L133" s="318"/>
      <c r="M133" s="324"/>
      <c r="N133" s="329"/>
      <c r="O133" s="332"/>
      <c r="P133" s="324"/>
      <c r="Q133" s="335"/>
      <c r="R133" s="337"/>
      <c r="S133" s="341" t="s">
        <v>310</v>
      </c>
      <c r="T133" s="350"/>
    </row>
    <row r="134" spans="1:20" s="280" customFormat="1" ht="16.5" customHeight="1">
      <c r="A134" s="289"/>
      <c r="B134" s="293"/>
      <c r="C134" s="293"/>
      <c r="D134" s="293" t="s">
        <v>11</v>
      </c>
      <c r="E134" s="293"/>
      <c r="F134" s="299"/>
      <c r="G134" s="303"/>
      <c r="H134" s="306"/>
      <c r="I134" s="289" t="s">
        <v>300</v>
      </c>
      <c r="J134" s="299"/>
      <c r="K134" s="313">
        <v>10</v>
      </c>
      <c r="L134" s="317"/>
      <c r="M134" s="323"/>
      <c r="N134" s="328"/>
      <c r="O134" s="331"/>
      <c r="P134" s="323"/>
      <c r="Q134" s="334">
        <f>K134*N134</f>
        <v>0</v>
      </c>
      <c r="R134" s="336"/>
      <c r="S134" s="340"/>
      <c r="T134" s="349"/>
    </row>
    <row r="135" spans="1:20" s="280" customFormat="1" ht="16.5" customHeight="1">
      <c r="A135" s="290"/>
      <c r="B135" s="294"/>
      <c r="C135" s="294"/>
      <c r="D135" s="294"/>
      <c r="E135" s="294"/>
      <c r="F135" s="300"/>
      <c r="G135" s="304"/>
      <c r="H135" s="307"/>
      <c r="I135" s="290"/>
      <c r="J135" s="300"/>
      <c r="K135" s="314"/>
      <c r="L135" s="318"/>
      <c r="M135" s="324"/>
      <c r="N135" s="329"/>
      <c r="O135" s="332"/>
      <c r="P135" s="324"/>
      <c r="Q135" s="335"/>
      <c r="R135" s="337"/>
      <c r="S135" s="341" t="s">
        <v>91</v>
      </c>
      <c r="T135" s="350"/>
    </row>
    <row r="136" spans="1:20" ht="16.5" customHeight="1">
      <c r="A136" s="289"/>
      <c r="B136" s="293" t="s">
        <v>174</v>
      </c>
      <c r="C136" s="293"/>
      <c r="D136" s="293"/>
      <c r="E136" s="293"/>
      <c r="F136" s="299"/>
      <c r="G136" s="303"/>
      <c r="H136" s="306"/>
      <c r="I136" s="289" t="s">
        <v>14</v>
      </c>
      <c r="J136" s="299"/>
      <c r="K136" s="313">
        <v>1</v>
      </c>
      <c r="L136" s="317"/>
      <c r="M136" s="323"/>
      <c r="N136" s="313"/>
      <c r="O136" s="317"/>
      <c r="P136" s="323"/>
      <c r="Q136" s="334">
        <f>Q138</f>
        <v>0</v>
      </c>
      <c r="R136" s="336"/>
      <c r="S136" s="338"/>
      <c r="T136" s="347"/>
    </row>
    <row r="137" spans="1:20" ht="16.5" customHeight="1">
      <c r="A137" s="290"/>
      <c r="B137" s="294"/>
      <c r="C137" s="294"/>
      <c r="D137" s="294"/>
      <c r="E137" s="294"/>
      <c r="F137" s="300"/>
      <c r="G137" s="304"/>
      <c r="H137" s="307"/>
      <c r="I137" s="290"/>
      <c r="J137" s="300"/>
      <c r="K137" s="314"/>
      <c r="L137" s="318"/>
      <c r="M137" s="324"/>
      <c r="N137" s="314"/>
      <c r="O137" s="318"/>
      <c r="P137" s="324"/>
      <c r="Q137" s="335"/>
      <c r="R137" s="337"/>
      <c r="S137" s="339"/>
      <c r="T137" s="348"/>
    </row>
    <row r="138" spans="1:20" s="280" customFormat="1" ht="16.5" customHeight="1">
      <c r="A138" s="289"/>
      <c r="B138" s="293"/>
      <c r="C138" s="293" t="s">
        <v>191</v>
      </c>
      <c r="D138" s="293"/>
      <c r="E138" s="293"/>
      <c r="F138" s="299"/>
      <c r="G138" s="303"/>
      <c r="H138" s="306"/>
      <c r="I138" s="289" t="s">
        <v>14</v>
      </c>
      <c r="J138" s="299"/>
      <c r="K138" s="313">
        <v>1</v>
      </c>
      <c r="L138" s="317"/>
      <c r="M138" s="323"/>
      <c r="N138" s="313"/>
      <c r="O138" s="317"/>
      <c r="P138" s="323"/>
      <c r="Q138" s="334">
        <f>SUM(Q140:R143)</f>
        <v>0</v>
      </c>
      <c r="R138" s="336"/>
      <c r="S138" s="338"/>
      <c r="T138" s="347"/>
    </row>
    <row r="139" spans="1:20" s="280" customFormat="1" ht="16.5" customHeight="1">
      <c r="A139" s="290"/>
      <c r="B139" s="294"/>
      <c r="C139" s="294"/>
      <c r="D139" s="294"/>
      <c r="E139" s="294"/>
      <c r="F139" s="300"/>
      <c r="G139" s="304"/>
      <c r="H139" s="307"/>
      <c r="I139" s="290"/>
      <c r="J139" s="300"/>
      <c r="K139" s="314"/>
      <c r="L139" s="318"/>
      <c r="M139" s="324"/>
      <c r="N139" s="314"/>
      <c r="O139" s="318"/>
      <c r="P139" s="324"/>
      <c r="Q139" s="335"/>
      <c r="R139" s="337"/>
      <c r="S139" s="339"/>
      <c r="T139" s="348"/>
    </row>
    <row r="140" spans="1:20" s="280" customFormat="1" ht="16.5" customHeight="1">
      <c r="A140" s="289"/>
      <c r="B140" s="293"/>
      <c r="C140" s="293"/>
      <c r="D140" s="293" t="s">
        <v>22</v>
      </c>
      <c r="E140" s="293"/>
      <c r="F140" s="299"/>
      <c r="G140" s="303" t="s">
        <v>250</v>
      </c>
      <c r="H140" s="306"/>
      <c r="I140" s="289" t="s">
        <v>275</v>
      </c>
      <c r="J140" s="299"/>
      <c r="K140" s="313">
        <v>10</v>
      </c>
      <c r="L140" s="317"/>
      <c r="M140" s="323"/>
      <c r="N140" s="328"/>
      <c r="O140" s="331"/>
      <c r="P140" s="323"/>
      <c r="Q140" s="334">
        <f>K140*N140</f>
        <v>0</v>
      </c>
      <c r="R140" s="336"/>
      <c r="S140" s="340"/>
      <c r="T140" s="349"/>
    </row>
    <row r="141" spans="1:20" s="280" customFormat="1" ht="16.5" customHeight="1">
      <c r="A141" s="290"/>
      <c r="B141" s="294"/>
      <c r="C141" s="294"/>
      <c r="D141" s="294"/>
      <c r="E141" s="294"/>
      <c r="F141" s="300"/>
      <c r="G141" s="304"/>
      <c r="H141" s="307"/>
      <c r="I141" s="290"/>
      <c r="J141" s="300"/>
      <c r="K141" s="314"/>
      <c r="L141" s="318"/>
      <c r="M141" s="324"/>
      <c r="N141" s="329"/>
      <c r="O141" s="332"/>
      <c r="P141" s="324"/>
      <c r="Q141" s="335"/>
      <c r="R141" s="337"/>
      <c r="S141" s="341" t="s">
        <v>263</v>
      </c>
      <c r="T141" s="350"/>
    </row>
    <row r="142" spans="1:20" s="280" customFormat="1" ht="16.5" customHeight="1">
      <c r="A142" s="289"/>
      <c r="B142" s="293"/>
      <c r="C142" s="293"/>
      <c r="D142" s="293" t="s">
        <v>65</v>
      </c>
      <c r="E142" s="293"/>
      <c r="F142" s="299"/>
      <c r="G142" s="303" t="s">
        <v>162</v>
      </c>
      <c r="H142" s="306"/>
      <c r="I142" s="289" t="s">
        <v>0</v>
      </c>
      <c r="J142" s="299"/>
      <c r="K142" s="313">
        <v>10</v>
      </c>
      <c r="L142" s="317"/>
      <c r="M142" s="323"/>
      <c r="N142" s="328"/>
      <c r="O142" s="331"/>
      <c r="P142" s="323"/>
      <c r="Q142" s="334">
        <f>K142*N142</f>
        <v>0</v>
      </c>
      <c r="R142" s="336"/>
      <c r="S142" s="340"/>
      <c r="T142" s="349"/>
    </row>
    <row r="143" spans="1:20" s="280" customFormat="1" ht="16.5" customHeight="1">
      <c r="A143" s="290"/>
      <c r="B143" s="294"/>
      <c r="C143" s="294"/>
      <c r="D143" s="294"/>
      <c r="E143" s="294"/>
      <c r="F143" s="300"/>
      <c r="G143" s="304"/>
      <c r="H143" s="307"/>
      <c r="I143" s="290"/>
      <c r="J143" s="300"/>
      <c r="K143" s="314"/>
      <c r="L143" s="318"/>
      <c r="M143" s="324"/>
      <c r="N143" s="329"/>
      <c r="O143" s="332"/>
      <c r="P143" s="324"/>
      <c r="Q143" s="335"/>
      <c r="R143" s="337"/>
      <c r="S143" s="341" t="s">
        <v>304</v>
      </c>
      <c r="T143" s="350"/>
    </row>
    <row r="144" spans="1:20" ht="16.5" customHeight="1">
      <c r="A144" s="289"/>
      <c r="B144" s="293" t="s">
        <v>159</v>
      </c>
      <c r="C144" s="293"/>
      <c r="D144" s="293"/>
      <c r="E144" s="293"/>
      <c r="F144" s="299"/>
      <c r="G144" s="303"/>
      <c r="H144" s="306"/>
      <c r="I144" s="289" t="s">
        <v>14</v>
      </c>
      <c r="J144" s="299"/>
      <c r="K144" s="313">
        <v>1</v>
      </c>
      <c r="L144" s="317"/>
      <c r="M144" s="323"/>
      <c r="N144" s="313"/>
      <c r="O144" s="317"/>
      <c r="P144" s="323"/>
      <c r="Q144" s="334">
        <f>Q146</f>
        <v>0</v>
      </c>
      <c r="R144" s="336"/>
      <c r="S144" s="338"/>
      <c r="T144" s="347"/>
    </row>
    <row r="145" spans="1:20" ht="16.5" customHeight="1">
      <c r="A145" s="290"/>
      <c r="B145" s="294"/>
      <c r="C145" s="294"/>
      <c r="D145" s="294"/>
      <c r="E145" s="294"/>
      <c r="F145" s="300"/>
      <c r="G145" s="304"/>
      <c r="H145" s="307"/>
      <c r="I145" s="290"/>
      <c r="J145" s="300"/>
      <c r="K145" s="314"/>
      <c r="L145" s="318"/>
      <c r="M145" s="324"/>
      <c r="N145" s="314"/>
      <c r="O145" s="318"/>
      <c r="P145" s="324"/>
      <c r="Q145" s="335"/>
      <c r="R145" s="337"/>
      <c r="S145" s="339"/>
      <c r="T145" s="348"/>
    </row>
    <row r="146" spans="1:20" s="280" customFormat="1" ht="16.5" customHeight="1">
      <c r="A146" s="289"/>
      <c r="B146" s="293"/>
      <c r="C146" s="293" t="s">
        <v>192</v>
      </c>
      <c r="D146" s="293"/>
      <c r="E146" s="293"/>
      <c r="F146" s="299"/>
      <c r="G146" s="303"/>
      <c r="H146" s="306"/>
      <c r="I146" s="289" t="s">
        <v>14</v>
      </c>
      <c r="J146" s="299"/>
      <c r="K146" s="313">
        <v>1</v>
      </c>
      <c r="L146" s="317"/>
      <c r="M146" s="323"/>
      <c r="N146" s="313"/>
      <c r="O146" s="317"/>
      <c r="P146" s="323"/>
      <c r="Q146" s="334">
        <f>SUM(Q148)</f>
        <v>0</v>
      </c>
      <c r="R146" s="336"/>
      <c r="S146" s="338"/>
      <c r="T146" s="347"/>
    </row>
    <row r="147" spans="1:20" s="280" customFormat="1" ht="16.5" customHeight="1">
      <c r="A147" s="290"/>
      <c r="B147" s="294"/>
      <c r="C147" s="294"/>
      <c r="D147" s="294"/>
      <c r="E147" s="294"/>
      <c r="F147" s="300"/>
      <c r="G147" s="304"/>
      <c r="H147" s="307"/>
      <c r="I147" s="290"/>
      <c r="J147" s="300"/>
      <c r="K147" s="314"/>
      <c r="L147" s="318"/>
      <c r="M147" s="324"/>
      <c r="N147" s="314"/>
      <c r="O147" s="318"/>
      <c r="P147" s="324"/>
      <c r="Q147" s="335"/>
      <c r="R147" s="337"/>
      <c r="S147" s="339"/>
      <c r="T147" s="348"/>
    </row>
    <row r="148" spans="1:20" s="280" customFormat="1" ht="16.5" customHeight="1">
      <c r="A148" s="289"/>
      <c r="B148" s="293"/>
      <c r="C148" s="293"/>
      <c r="D148" s="293" t="s">
        <v>240</v>
      </c>
      <c r="E148" s="293"/>
      <c r="F148" s="299"/>
      <c r="G148" s="303"/>
      <c r="H148" s="306"/>
      <c r="I148" s="289" t="s">
        <v>279</v>
      </c>
      <c r="J148" s="299"/>
      <c r="K148" s="313">
        <v>3</v>
      </c>
      <c r="L148" s="317"/>
      <c r="M148" s="323"/>
      <c r="N148" s="313"/>
      <c r="O148" s="317"/>
      <c r="P148" s="323"/>
      <c r="Q148" s="334">
        <f>K148*N148</f>
        <v>0</v>
      </c>
      <c r="R148" s="336"/>
      <c r="S148" s="344" t="s">
        <v>293</v>
      </c>
      <c r="T148" s="353"/>
    </row>
    <row r="149" spans="1:20" s="280" customFormat="1" ht="16.5" customHeight="1">
      <c r="A149" s="290"/>
      <c r="B149" s="294"/>
      <c r="C149" s="294"/>
      <c r="D149" s="294"/>
      <c r="E149" s="294"/>
      <c r="F149" s="300"/>
      <c r="G149" s="304"/>
      <c r="H149" s="307"/>
      <c r="I149" s="290"/>
      <c r="J149" s="300"/>
      <c r="K149" s="314"/>
      <c r="L149" s="318"/>
      <c r="M149" s="324"/>
      <c r="N149" s="314"/>
      <c r="O149" s="318"/>
      <c r="P149" s="324"/>
      <c r="Q149" s="335"/>
      <c r="R149" s="337"/>
      <c r="S149" s="345"/>
      <c r="T149" s="354"/>
    </row>
    <row r="150" spans="1:20" ht="16.5" customHeight="1">
      <c r="A150" s="289"/>
      <c r="B150" s="293" t="s">
        <v>4</v>
      </c>
      <c r="C150" s="293"/>
      <c r="D150" s="293"/>
      <c r="E150" s="293"/>
      <c r="F150" s="299"/>
      <c r="G150" s="303"/>
      <c r="H150" s="306"/>
      <c r="I150" s="289" t="s">
        <v>14</v>
      </c>
      <c r="J150" s="299"/>
      <c r="K150" s="313">
        <v>1</v>
      </c>
      <c r="L150" s="317"/>
      <c r="M150" s="323"/>
      <c r="N150" s="313"/>
      <c r="O150" s="317"/>
      <c r="P150" s="323"/>
      <c r="Q150" s="334">
        <f>Q152+Q160</f>
        <v>0</v>
      </c>
      <c r="R150" s="336"/>
      <c r="S150" s="338"/>
      <c r="T150" s="347"/>
    </row>
    <row r="151" spans="1:20" ht="16.5" customHeight="1">
      <c r="A151" s="290"/>
      <c r="B151" s="294"/>
      <c r="C151" s="294"/>
      <c r="D151" s="294"/>
      <c r="E151" s="294"/>
      <c r="F151" s="300"/>
      <c r="G151" s="304"/>
      <c r="H151" s="307"/>
      <c r="I151" s="290"/>
      <c r="J151" s="300"/>
      <c r="K151" s="314"/>
      <c r="L151" s="318"/>
      <c r="M151" s="324"/>
      <c r="N151" s="314"/>
      <c r="O151" s="318"/>
      <c r="P151" s="324"/>
      <c r="Q151" s="335"/>
      <c r="R151" s="337"/>
      <c r="S151" s="339"/>
      <c r="T151" s="348"/>
    </row>
    <row r="152" spans="1:20" s="280" customFormat="1" ht="16.5" customHeight="1">
      <c r="A152" s="289"/>
      <c r="B152" s="293"/>
      <c r="C152" s="293" t="s">
        <v>191</v>
      </c>
      <c r="D152" s="293"/>
      <c r="E152" s="293"/>
      <c r="F152" s="299"/>
      <c r="G152" s="303"/>
      <c r="H152" s="306"/>
      <c r="I152" s="289" t="s">
        <v>14</v>
      </c>
      <c r="J152" s="299"/>
      <c r="K152" s="313">
        <v>1</v>
      </c>
      <c r="L152" s="317"/>
      <c r="M152" s="323"/>
      <c r="N152" s="313"/>
      <c r="O152" s="317"/>
      <c r="P152" s="323"/>
      <c r="Q152" s="334">
        <f>SUM(Q154:R159)</f>
        <v>0</v>
      </c>
      <c r="R152" s="336"/>
      <c r="S152" s="338"/>
      <c r="T152" s="347"/>
    </row>
    <row r="153" spans="1:20" s="280" customFormat="1" ht="16.5" customHeight="1">
      <c r="A153" s="290"/>
      <c r="B153" s="294"/>
      <c r="C153" s="294"/>
      <c r="D153" s="294"/>
      <c r="E153" s="294"/>
      <c r="F153" s="300"/>
      <c r="G153" s="304"/>
      <c r="H153" s="307"/>
      <c r="I153" s="290"/>
      <c r="J153" s="300"/>
      <c r="K153" s="314"/>
      <c r="L153" s="318"/>
      <c r="M153" s="324"/>
      <c r="N153" s="314"/>
      <c r="O153" s="318"/>
      <c r="P153" s="324"/>
      <c r="Q153" s="335"/>
      <c r="R153" s="337"/>
      <c r="S153" s="339"/>
      <c r="T153" s="348"/>
    </row>
    <row r="154" spans="1:20" s="280" customFormat="1" ht="16.5" customHeight="1">
      <c r="A154" s="289"/>
      <c r="B154" s="293"/>
      <c r="C154" s="293"/>
      <c r="D154" s="293" t="s">
        <v>241</v>
      </c>
      <c r="E154" s="293"/>
      <c r="F154" s="299"/>
      <c r="G154" s="303"/>
      <c r="H154" s="306"/>
      <c r="I154" s="289" t="s">
        <v>282</v>
      </c>
      <c r="J154" s="299"/>
      <c r="K154" s="313">
        <v>10</v>
      </c>
      <c r="L154" s="317"/>
      <c r="M154" s="323"/>
      <c r="N154" s="313"/>
      <c r="O154" s="317"/>
      <c r="P154" s="323"/>
      <c r="Q154" s="334">
        <f>K154*N154</f>
        <v>0</v>
      </c>
      <c r="R154" s="336"/>
      <c r="S154" s="338"/>
      <c r="T154" s="347"/>
    </row>
    <row r="155" spans="1:20" s="280" customFormat="1" ht="16.5" customHeight="1">
      <c r="A155" s="290"/>
      <c r="B155" s="294"/>
      <c r="C155" s="294"/>
      <c r="D155" s="294"/>
      <c r="E155" s="294"/>
      <c r="F155" s="300"/>
      <c r="G155" s="304"/>
      <c r="H155" s="307"/>
      <c r="I155" s="290"/>
      <c r="J155" s="300"/>
      <c r="K155" s="314"/>
      <c r="L155" s="318"/>
      <c r="M155" s="324"/>
      <c r="N155" s="314"/>
      <c r="O155" s="318"/>
      <c r="P155" s="324"/>
      <c r="Q155" s="335"/>
      <c r="R155" s="337"/>
      <c r="S155" s="339" t="s">
        <v>195</v>
      </c>
      <c r="T155" s="348"/>
    </row>
    <row r="156" spans="1:20" s="280" customFormat="1" ht="16.5" customHeight="1">
      <c r="A156" s="289"/>
      <c r="B156" s="293"/>
      <c r="C156" s="293"/>
      <c r="D156" s="293" t="s">
        <v>242</v>
      </c>
      <c r="E156" s="293"/>
      <c r="F156" s="299"/>
      <c r="G156" s="303" t="s">
        <v>71</v>
      </c>
      <c r="H156" s="306"/>
      <c r="I156" s="289" t="s">
        <v>283</v>
      </c>
      <c r="J156" s="299"/>
      <c r="K156" s="313">
        <v>20</v>
      </c>
      <c r="L156" s="317"/>
      <c r="M156" s="323"/>
      <c r="N156" s="328"/>
      <c r="O156" s="331"/>
      <c r="P156" s="323"/>
      <c r="Q156" s="334">
        <f>K156*N156</f>
        <v>0</v>
      </c>
      <c r="R156" s="336"/>
      <c r="S156" s="340"/>
      <c r="T156" s="349"/>
    </row>
    <row r="157" spans="1:20" s="280" customFormat="1" ht="16.5" customHeight="1">
      <c r="A157" s="290"/>
      <c r="B157" s="294"/>
      <c r="C157" s="294"/>
      <c r="D157" s="294"/>
      <c r="E157" s="294"/>
      <c r="F157" s="300"/>
      <c r="G157" s="304"/>
      <c r="H157" s="307"/>
      <c r="I157" s="290"/>
      <c r="J157" s="300"/>
      <c r="K157" s="314"/>
      <c r="L157" s="318"/>
      <c r="M157" s="324"/>
      <c r="N157" s="329"/>
      <c r="O157" s="332"/>
      <c r="P157" s="324"/>
      <c r="Q157" s="335"/>
      <c r="R157" s="337"/>
      <c r="S157" s="341" t="s">
        <v>87</v>
      </c>
      <c r="T157" s="350"/>
    </row>
    <row r="158" spans="1:20" s="280" customFormat="1" ht="16.5" customHeight="1">
      <c r="A158" s="289"/>
      <c r="B158" s="293"/>
      <c r="C158" s="293"/>
      <c r="D158" s="293" t="s">
        <v>69</v>
      </c>
      <c r="E158" s="293"/>
      <c r="F158" s="299"/>
      <c r="G158" s="303" t="s">
        <v>71</v>
      </c>
      <c r="H158" s="306"/>
      <c r="I158" s="289" t="s">
        <v>283</v>
      </c>
      <c r="J158" s="299"/>
      <c r="K158" s="313">
        <v>20</v>
      </c>
      <c r="L158" s="317"/>
      <c r="M158" s="323"/>
      <c r="N158" s="328"/>
      <c r="O158" s="331"/>
      <c r="P158" s="323"/>
      <c r="Q158" s="334">
        <f>K158*N158</f>
        <v>0</v>
      </c>
      <c r="R158" s="336"/>
      <c r="S158" s="340"/>
      <c r="T158" s="349"/>
    </row>
    <row r="159" spans="1:20" s="280" customFormat="1" ht="16.5" customHeight="1">
      <c r="A159" s="290"/>
      <c r="B159" s="294"/>
      <c r="C159" s="294"/>
      <c r="D159" s="294"/>
      <c r="E159" s="294"/>
      <c r="F159" s="300"/>
      <c r="G159" s="304"/>
      <c r="H159" s="307"/>
      <c r="I159" s="290"/>
      <c r="J159" s="300"/>
      <c r="K159" s="314"/>
      <c r="L159" s="318"/>
      <c r="M159" s="324"/>
      <c r="N159" s="329"/>
      <c r="O159" s="332"/>
      <c r="P159" s="324"/>
      <c r="Q159" s="335"/>
      <c r="R159" s="337"/>
      <c r="S159" s="341" t="s">
        <v>305</v>
      </c>
      <c r="T159" s="350"/>
    </row>
    <row r="160" spans="1:20" s="280" customFormat="1" ht="16.5" customHeight="1">
      <c r="A160" s="289"/>
      <c r="B160" s="293"/>
      <c r="C160" s="293" t="s">
        <v>192</v>
      </c>
      <c r="D160" s="293"/>
      <c r="E160" s="293"/>
      <c r="F160" s="299"/>
      <c r="G160" s="303"/>
      <c r="H160" s="306"/>
      <c r="I160" s="289" t="s">
        <v>14</v>
      </c>
      <c r="J160" s="299"/>
      <c r="K160" s="313">
        <v>1</v>
      </c>
      <c r="L160" s="317"/>
      <c r="M160" s="323"/>
      <c r="N160" s="313"/>
      <c r="O160" s="317"/>
      <c r="P160" s="323"/>
      <c r="Q160" s="334">
        <f>SUM(Q162)</f>
        <v>0</v>
      </c>
      <c r="R160" s="336"/>
      <c r="S160" s="338"/>
      <c r="T160" s="347"/>
    </row>
    <row r="161" spans="1:20" s="280" customFormat="1" ht="16.5" customHeight="1">
      <c r="A161" s="290"/>
      <c r="B161" s="294"/>
      <c r="C161" s="294"/>
      <c r="D161" s="294"/>
      <c r="E161" s="294"/>
      <c r="F161" s="300"/>
      <c r="G161" s="304"/>
      <c r="H161" s="307"/>
      <c r="I161" s="290"/>
      <c r="J161" s="300"/>
      <c r="K161" s="314"/>
      <c r="L161" s="318"/>
      <c r="M161" s="324"/>
      <c r="N161" s="314"/>
      <c r="O161" s="318"/>
      <c r="P161" s="324"/>
      <c r="Q161" s="335"/>
      <c r="R161" s="337"/>
      <c r="S161" s="339"/>
      <c r="T161" s="348"/>
    </row>
    <row r="162" spans="1:20" s="280" customFormat="1" ht="16.5" customHeight="1">
      <c r="A162" s="289"/>
      <c r="B162" s="293"/>
      <c r="C162" s="293"/>
      <c r="D162" s="293" t="s">
        <v>243</v>
      </c>
      <c r="E162" s="293"/>
      <c r="F162" s="299"/>
      <c r="G162" s="303"/>
      <c r="H162" s="306"/>
      <c r="I162" s="289" t="s">
        <v>282</v>
      </c>
      <c r="J162" s="299"/>
      <c r="K162" s="313">
        <v>3</v>
      </c>
      <c r="L162" s="317"/>
      <c r="M162" s="323"/>
      <c r="N162" s="313"/>
      <c r="O162" s="317"/>
      <c r="P162" s="323"/>
      <c r="Q162" s="334">
        <f>K162*N162</f>
        <v>0</v>
      </c>
      <c r="R162" s="336"/>
      <c r="S162" s="338"/>
      <c r="T162" s="347"/>
    </row>
    <row r="163" spans="1:20" s="280" customFormat="1" ht="16.5" customHeight="1">
      <c r="A163" s="290"/>
      <c r="B163" s="294"/>
      <c r="C163" s="294"/>
      <c r="D163" s="294"/>
      <c r="E163" s="294"/>
      <c r="F163" s="300"/>
      <c r="G163" s="304"/>
      <c r="H163" s="307"/>
      <c r="I163" s="290"/>
      <c r="J163" s="300"/>
      <c r="K163" s="314"/>
      <c r="L163" s="318"/>
      <c r="M163" s="324"/>
      <c r="N163" s="314"/>
      <c r="O163" s="318"/>
      <c r="P163" s="324"/>
      <c r="Q163" s="335"/>
      <c r="R163" s="337"/>
      <c r="S163" s="339" t="s">
        <v>195</v>
      </c>
      <c r="T163" s="348"/>
    </row>
    <row r="164" spans="1:20" ht="16.5" customHeight="1">
      <c r="A164" s="289"/>
      <c r="B164" s="293" t="s">
        <v>176</v>
      </c>
      <c r="C164" s="293"/>
      <c r="D164" s="293"/>
      <c r="E164" s="293"/>
      <c r="F164" s="299"/>
      <c r="G164" s="303"/>
      <c r="H164" s="306"/>
      <c r="I164" s="289" t="s">
        <v>14</v>
      </c>
      <c r="J164" s="299"/>
      <c r="K164" s="313">
        <v>1</v>
      </c>
      <c r="L164" s="317"/>
      <c r="M164" s="323"/>
      <c r="N164" s="313"/>
      <c r="O164" s="317"/>
      <c r="P164" s="323"/>
      <c r="Q164" s="334">
        <f>Q166</f>
        <v>0</v>
      </c>
      <c r="R164" s="336"/>
      <c r="S164" s="338"/>
      <c r="T164" s="347"/>
    </row>
    <row r="165" spans="1:20" ht="16.5" customHeight="1">
      <c r="A165" s="290"/>
      <c r="B165" s="294"/>
      <c r="C165" s="294"/>
      <c r="D165" s="294"/>
      <c r="E165" s="294"/>
      <c r="F165" s="300"/>
      <c r="G165" s="304"/>
      <c r="H165" s="307"/>
      <c r="I165" s="290"/>
      <c r="J165" s="300"/>
      <c r="K165" s="314"/>
      <c r="L165" s="318"/>
      <c r="M165" s="324"/>
      <c r="N165" s="314"/>
      <c r="O165" s="318"/>
      <c r="P165" s="324"/>
      <c r="Q165" s="335"/>
      <c r="R165" s="337"/>
      <c r="S165" s="339"/>
      <c r="T165" s="348"/>
    </row>
    <row r="166" spans="1:20" s="280" customFormat="1" ht="16.5" customHeight="1">
      <c r="A166" s="289"/>
      <c r="B166" s="293"/>
      <c r="C166" s="293" t="s">
        <v>191</v>
      </c>
      <c r="D166" s="293"/>
      <c r="E166" s="293"/>
      <c r="F166" s="299"/>
      <c r="G166" s="303"/>
      <c r="H166" s="306"/>
      <c r="I166" s="289" t="s">
        <v>14</v>
      </c>
      <c r="J166" s="299"/>
      <c r="K166" s="313">
        <v>1</v>
      </c>
      <c r="L166" s="317"/>
      <c r="M166" s="323"/>
      <c r="N166" s="313"/>
      <c r="O166" s="317"/>
      <c r="P166" s="323"/>
      <c r="Q166" s="334">
        <f>Q168</f>
        <v>0</v>
      </c>
      <c r="R166" s="336"/>
      <c r="S166" s="338"/>
      <c r="T166" s="347"/>
    </row>
    <row r="167" spans="1:20" s="280" customFormat="1" ht="16.5" customHeight="1">
      <c r="A167" s="290"/>
      <c r="B167" s="294"/>
      <c r="C167" s="294"/>
      <c r="D167" s="294"/>
      <c r="E167" s="294"/>
      <c r="F167" s="300"/>
      <c r="G167" s="304"/>
      <c r="H167" s="307"/>
      <c r="I167" s="290"/>
      <c r="J167" s="300"/>
      <c r="K167" s="314"/>
      <c r="L167" s="318"/>
      <c r="M167" s="324"/>
      <c r="N167" s="314"/>
      <c r="O167" s="318"/>
      <c r="P167" s="324"/>
      <c r="Q167" s="335"/>
      <c r="R167" s="337"/>
      <c r="S167" s="339"/>
      <c r="T167" s="348"/>
    </row>
    <row r="168" spans="1:20" s="280" customFormat="1" ht="16.5" customHeight="1">
      <c r="A168" s="289"/>
      <c r="B168" s="293"/>
      <c r="C168" s="293"/>
      <c r="D168" s="293" t="s">
        <v>179</v>
      </c>
      <c r="E168" s="293"/>
      <c r="F168" s="299"/>
      <c r="G168" s="303" t="s">
        <v>272</v>
      </c>
      <c r="H168" s="306"/>
      <c r="I168" s="289" t="s">
        <v>165</v>
      </c>
      <c r="J168" s="299"/>
      <c r="K168" s="315">
        <v>5</v>
      </c>
      <c r="L168" s="319"/>
      <c r="M168" s="323"/>
      <c r="N168" s="313"/>
      <c r="O168" s="317"/>
      <c r="P168" s="323"/>
      <c r="Q168" s="334">
        <f>K168*N168</f>
        <v>0</v>
      </c>
      <c r="R168" s="336"/>
      <c r="S168" s="338"/>
      <c r="T168" s="347"/>
    </row>
    <row r="169" spans="1:20" s="280" customFormat="1" ht="16.5" customHeight="1">
      <c r="A169" s="290"/>
      <c r="B169" s="294"/>
      <c r="C169" s="294"/>
      <c r="D169" s="294"/>
      <c r="E169" s="294"/>
      <c r="F169" s="300"/>
      <c r="G169" s="304"/>
      <c r="H169" s="307"/>
      <c r="I169" s="290"/>
      <c r="J169" s="300"/>
      <c r="K169" s="316"/>
      <c r="L169" s="320"/>
      <c r="M169" s="324"/>
      <c r="N169" s="314"/>
      <c r="O169" s="318"/>
      <c r="P169" s="324"/>
      <c r="Q169" s="335"/>
      <c r="R169" s="337"/>
      <c r="S169" s="339" t="s">
        <v>290</v>
      </c>
      <c r="T169" s="348"/>
    </row>
    <row r="170" spans="1:20" ht="16.5" customHeight="1">
      <c r="A170" s="289" t="s">
        <v>163</v>
      </c>
      <c r="B170" s="293"/>
      <c r="C170" s="293"/>
      <c r="D170" s="293"/>
      <c r="E170" s="293"/>
      <c r="F170" s="299"/>
      <c r="G170" s="303"/>
      <c r="H170" s="306"/>
      <c r="I170" s="289"/>
      <c r="J170" s="299"/>
      <c r="K170" s="313"/>
      <c r="L170" s="317"/>
      <c r="M170" s="323"/>
      <c r="N170" s="313"/>
      <c r="O170" s="317"/>
      <c r="P170" s="323"/>
      <c r="Q170" s="334">
        <f>Q6</f>
        <v>0</v>
      </c>
      <c r="R170" s="336"/>
      <c r="S170" s="338" t="s">
        <v>163</v>
      </c>
      <c r="T170" s="347"/>
    </row>
    <row r="171" spans="1:20" ht="16.5" customHeight="1">
      <c r="A171" s="290"/>
      <c r="B171" s="294"/>
      <c r="C171" s="294"/>
      <c r="D171" s="294"/>
      <c r="E171" s="294"/>
      <c r="F171" s="300"/>
      <c r="G171" s="304"/>
      <c r="H171" s="307"/>
      <c r="I171" s="290"/>
      <c r="J171" s="300"/>
      <c r="K171" s="314"/>
      <c r="L171" s="318"/>
      <c r="M171" s="324"/>
      <c r="N171" s="314"/>
      <c r="O171" s="318"/>
      <c r="P171" s="324"/>
      <c r="Q171" s="335"/>
      <c r="R171" s="337"/>
      <c r="S171" s="339" t="s">
        <v>294</v>
      </c>
      <c r="T171" s="348"/>
    </row>
    <row r="172" spans="1:20" ht="16.5" customHeight="1">
      <c r="A172" s="289" t="s">
        <v>161</v>
      </c>
      <c r="B172" s="293"/>
      <c r="C172" s="293"/>
      <c r="D172" s="293"/>
      <c r="E172" s="293"/>
      <c r="F172" s="299"/>
      <c r="G172" s="303"/>
      <c r="H172" s="306"/>
      <c r="I172" s="289" t="s">
        <v>14</v>
      </c>
      <c r="J172" s="299"/>
      <c r="K172" s="313">
        <v>1</v>
      </c>
      <c r="L172" s="317"/>
      <c r="M172" s="323"/>
      <c r="N172" s="313"/>
      <c r="O172" s="317"/>
      <c r="P172" s="323"/>
      <c r="Q172" s="334">
        <f>Q20</f>
        <v>0</v>
      </c>
      <c r="R172" s="336"/>
      <c r="S172" s="338" t="s">
        <v>19</v>
      </c>
      <c r="T172" s="347"/>
    </row>
    <row r="173" spans="1:20" ht="16.5" customHeight="1">
      <c r="A173" s="290"/>
      <c r="B173" s="294"/>
      <c r="C173" s="294"/>
      <c r="D173" s="294"/>
      <c r="E173" s="294"/>
      <c r="F173" s="300"/>
      <c r="G173" s="304"/>
      <c r="H173" s="307"/>
      <c r="I173" s="290"/>
      <c r="J173" s="300"/>
      <c r="K173" s="314"/>
      <c r="L173" s="318"/>
      <c r="M173" s="324"/>
      <c r="N173" s="314"/>
      <c r="O173" s="318"/>
      <c r="P173" s="324"/>
      <c r="Q173" s="335"/>
      <c r="R173" s="337"/>
      <c r="S173" s="339" t="s">
        <v>294</v>
      </c>
      <c r="T173" s="348"/>
    </row>
    <row r="174" spans="1:20" ht="16.5" customHeight="1">
      <c r="A174" s="289" t="s">
        <v>164</v>
      </c>
      <c r="B174" s="293"/>
      <c r="C174" s="293"/>
      <c r="D174" s="293"/>
      <c r="E174" s="293"/>
      <c r="F174" s="299"/>
      <c r="G174" s="303"/>
      <c r="H174" s="306"/>
      <c r="I174" s="289" t="s">
        <v>14</v>
      </c>
      <c r="J174" s="299"/>
      <c r="K174" s="313">
        <v>1</v>
      </c>
      <c r="L174" s="317"/>
      <c r="M174" s="323"/>
      <c r="N174" s="313"/>
      <c r="O174" s="317"/>
      <c r="P174" s="323"/>
      <c r="Q174" s="334">
        <f>Q176</f>
        <v>0</v>
      </c>
      <c r="R174" s="336"/>
      <c r="S174" s="338"/>
      <c r="T174" s="347"/>
    </row>
    <row r="175" spans="1:20" ht="16.5" customHeight="1">
      <c r="A175" s="290"/>
      <c r="B175" s="294"/>
      <c r="C175" s="294"/>
      <c r="D175" s="294"/>
      <c r="E175" s="294"/>
      <c r="F175" s="300"/>
      <c r="G175" s="304"/>
      <c r="H175" s="307"/>
      <c r="I175" s="290"/>
      <c r="J175" s="300"/>
      <c r="K175" s="314"/>
      <c r="L175" s="318"/>
      <c r="M175" s="324"/>
      <c r="N175" s="314"/>
      <c r="O175" s="318"/>
      <c r="P175" s="324"/>
      <c r="Q175" s="335"/>
      <c r="R175" s="337"/>
      <c r="S175" s="339"/>
      <c r="T175" s="348"/>
    </row>
    <row r="176" spans="1:20" ht="16.5" customHeight="1">
      <c r="A176" s="289"/>
      <c r="B176" s="293" t="s">
        <v>177</v>
      </c>
      <c r="C176" s="293"/>
      <c r="D176" s="293"/>
      <c r="E176" s="293"/>
      <c r="F176" s="299"/>
      <c r="G176" s="303"/>
      <c r="H176" s="306"/>
      <c r="I176" s="289" t="s">
        <v>14</v>
      </c>
      <c r="J176" s="299"/>
      <c r="K176" s="313">
        <v>1</v>
      </c>
      <c r="L176" s="317"/>
      <c r="M176" s="323"/>
      <c r="N176" s="313"/>
      <c r="O176" s="317"/>
      <c r="P176" s="323"/>
      <c r="Q176" s="334">
        <f>Q172*0.0984</f>
        <v>0</v>
      </c>
      <c r="R176" s="336"/>
      <c r="S176" s="338"/>
      <c r="T176" s="347"/>
    </row>
    <row r="177" spans="1:20" ht="16.5" customHeight="1">
      <c r="A177" s="290"/>
      <c r="B177" s="294"/>
      <c r="C177" s="294"/>
      <c r="D177" s="294"/>
      <c r="E177" s="294"/>
      <c r="F177" s="300" t="s">
        <v>175</v>
      </c>
      <c r="G177" s="304"/>
      <c r="H177" s="307"/>
      <c r="I177" s="290"/>
      <c r="J177" s="300"/>
      <c r="K177" s="314"/>
      <c r="L177" s="318"/>
      <c r="M177" s="324"/>
      <c r="N177" s="314"/>
      <c r="O177" s="318"/>
      <c r="P177" s="324"/>
      <c r="Q177" s="335"/>
      <c r="R177" s="337"/>
      <c r="S177" s="339"/>
      <c r="T177" s="348"/>
    </row>
    <row r="178" spans="1:20" ht="16.5" customHeight="1">
      <c r="A178" s="289" t="s">
        <v>166</v>
      </c>
      <c r="B178" s="293"/>
      <c r="C178" s="293"/>
      <c r="D178" s="293"/>
      <c r="E178" s="293"/>
      <c r="F178" s="299"/>
      <c r="G178" s="303"/>
      <c r="H178" s="306"/>
      <c r="I178" s="289" t="s">
        <v>14</v>
      </c>
      <c r="J178" s="299"/>
      <c r="K178" s="313">
        <v>1</v>
      </c>
      <c r="L178" s="317"/>
      <c r="M178" s="323"/>
      <c r="N178" s="313"/>
      <c r="O178" s="317"/>
      <c r="P178" s="323"/>
      <c r="Q178" s="334">
        <f>Q172+Q174</f>
        <v>0</v>
      </c>
      <c r="R178" s="336"/>
      <c r="S178" s="338"/>
      <c r="T178" s="347"/>
    </row>
    <row r="179" spans="1:20" ht="16.5" customHeight="1">
      <c r="A179" s="290"/>
      <c r="B179" s="294"/>
      <c r="C179" s="294"/>
      <c r="D179" s="294"/>
      <c r="E179" s="294"/>
      <c r="F179" s="300"/>
      <c r="G179" s="304"/>
      <c r="H179" s="307"/>
      <c r="I179" s="290"/>
      <c r="J179" s="300"/>
      <c r="K179" s="314"/>
      <c r="L179" s="318"/>
      <c r="M179" s="324"/>
      <c r="N179" s="314"/>
      <c r="O179" s="318"/>
      <c r="P179" s="324"/>
      <c r="Q179" s="335"/>
      <c r="R179" s="337"/>
      <c r="S179" s="339"/>
      <c r="T179" s="348"/>
    </row>
    <row r="180" spans="1:20" ht="16.5" customHeight="1">
      <c r="A180" s="289"/>
      <c r="B180" s="293" t="s">
        <v>178</v>
      </c>
      <c r="C180" s="293"/>
      <c r="D180" s="293"/>
      <c r="E180" s="293"/>
      <c r="F180" s="299"/>
      <c r="G180" s="303"/>
      <c r="H180" s="306"/>
      <c r="I180" s="289" t="s">
        <v>14</v>
      </c>
      <c r="J180" s="299"/>
      <c r="K180" s="313">
        <v>1</v>
      </c>
      <c r="L180" s="317"/>
      <c r="M180" s="323"/>
      <c r="N180" s="313"/>
      <c r="O180" s="317"/>
      <c r="P180" s="323"/>
      <c r="Q180" s="334">
        <f>Q178*0.4037</f>
        <v>0</v>
      </c>
      <c r="R180" s="336"/>
      <c r="S180" s="338"/>
      <c r="T180" s="347"/>
    </row>
    <row r="181" spans="1:20" ht="16.5" customHeight="1">
      <c r="A181" s="290"/>
      <c r="B181" s="294"/>
      <c r="C181" s="294"/>
      <c r="D181" s="294"/>
      <c r="E181" s="294"/>
      <c r="F181" s="300" t="s">
        <v>306</v>
      </c>
      <c r="G181" s="304"/>
      <c r="H181" s="307"/>
      <c r="I181" s="290"/>
      <c r="J181" s="300"/>
      <c r="K181" s="314"/>
      <c r="L181" s="318"/>
      <c r="M181" s="324"/>
      <c r="N181" s="314"/>
      <c r="O181" s="318"/>
      <c r="P181" s="324"/>
      <c r="Q181" s="335"/>
      <c r="R181" s="337"/>
      <c r="S181" s="339"/>
      <c r="T181" s="348"/>
    </row>
    <row r="182" spans="1:20" ht="16.5" customHeight="1">
      <c r="A182" s="289"/>
      <c r="B182" s="293" t="s">
        <v>180</v>
      </c>
      <c r="C182" s="293"/>
      <c r="D182" s="293"/>
      <c r="E182" s="293"/>
      <c r="F182" s="299"/>
      <c r="G182" s="303"/>
      <c r="H182" s="306"/>
      <c r="I182" s="289" t="s">
        <v>14</v>
      </c>
      <c r="J182" s="299"/>
      <c r="K182" s="313">
        <v>1</v>
      </c>
      <c r="L182" s="317"/>
      <c r="M182" s="323"/>
      <c r="N182" s="313"/>
      <c r="O182" s="317"/>
      <c r="P182" s="323"/>
      <c r="Q182" s="334">
        <f>Q184+Q186+Q188</f>
        <v>0</v>
      </c>
      <c r="R182" s="336"/>
      <c r="S182" s="338"/>
      <c r="T182" s="347"/>
    </row>
    <row r="183" spans="1:20" ht="16.5" customHeight="1">
      <c r="A183" s="290"/>
      <c r="B183" s="294"/>
      <c r="C183" s="294"/>
      <c r="D183" s="294"/>
      <c r="E183" s="294"/>
      <c r="F183" s="300"/>
      <c r="G183" s="304"/>
      <c r="H183" s="307"/>
      <c r="I183" s="290"/>
      <c r="J183" s="300"/>
      <c r="K183" s="314"/>
      <c r="L183" s="318"/>
      <c r="M183" s="324"/>
      <c r="N183" s="314"/>
      <c r="O183" s="318"/>
      <c r="P183" s="324"/>
      <c r="Q183" s="335"/>
      <c r="R183" s="337"/>
      <c r="S183" s="339"/>
      <c r="T183" s="348"/>
    </row>
    <row r="184" spans="1:20" ht="16.5" customHeight="1">
      <c r="A184" s="289"/>
      <c r="B184" s="293"/>
      <c r="C184" s="293" t="s">
        <v>193</v>
      </c>
      <c r="D184" s="293"/>
      <c r="E184" s="293"/>
      <c r="F184" s="299"/>
      <c r="G184" s="303"/>
      <c r="H184" s="306"/>
      <c r="I184" s="289" t="s">
        <v>14</v>
      </c>
      <c r="J184" s="299"/>
      <c r="K184" s="313">
        <v>1</v>
      </c>
      <c r="L184" s="317"/>
      <c r="M184" s="323"/>
      <c r="N184" s="313"/>
      <c r="O184" s="317"/>
      <c r="P184" s="323"/>
      <c r="Q184" s="334">
        <f>Q136*80%</f>
        <v>0</v>
      </c>
      <c r="R184" s="336"/>
      <c r="S184" s="338"/>
      <c r="T184" s="347"/>
    </row>
    <row r="185" spans="1:20" ht="16.5" customHeight="1">
      <c r="A185" s="290"/>
      <c r="B185" s="294"/>
      <c r="C185" s="294"/>
      <c r="D185" s="294"/>
      <c r="E185" s="294"/>
      <c r="F185" s="300" t="s">
        <v>158</v>
      </c>
      <c r="G185" s="304"/>
      <c r="H185" s="307"/>
      <c r="I185" s="290"/>
      <c r="J185" s="300"/>
      <c r="K185" s="314"/>
      <c r="L185" s="318"/>
      <c r="M185" s="324"/>
      <c r="N185" s="314"/>
      <c r="O185" s="318"/>
      <c r="P185" s="324"/>
      <c r="Q185" s="335"/>
      <c r="R185" s="337"/>
      <c r="S185" s="339"/>
      <c r="T185" s="348"/>
    </row>
    <row r="186" spans="1:20" ht="16.5" customHeight="1">
      <c r="A186" s="289"/>
      <c r="B186" s="293"/>
      <c r="C186" s="293" t="s">
        <v>196</v>
      </c>
      <c r="D186" s="293"/>
      <c r="E186" s="293"/>
      <c r="F186" s="299"/>
      <c r="G186" s="303"/>
      <c r="H186" s="306"/>
      <c r="I186" s="289" t="s">
        <v>14</v>
      </c>
      <c r="J186" s="299"/>
      <c r="K186" s="313">
        <v>1</v>
      </c>
      <c r="L186" s="317"/>
      <c r="M186" s="323"/>
      <c r="N186" s="313"/>
      <c r="O186" s="317"/>
      <c r="P186" s="323"/>
      <c r="Q186" s="334">
        <f>FLOOR(Q144*10%,1000)</f>
        <v>0</v>
      </c>
      <c r="R186" s="336"/>
      <c r="S186" s="338"/>
      <c r="T186" s="347"/>
    </row>
    <row r="187" spans="1:20" ht="16.5" customHeight="1">
      <c r="A187" s="290"/>
      <c r="B187" s="294"/>
      <c r="C187" s="294"/>
      <c r="D187" s="294"/>
      <c r="E187" s="294"/>
      <c r="F187" s="300" t="s">
        <v>109</v>
      </c>
      <c r="G187" s="304"/>
      <c r="H187" s="307"/>
      <c r="I187" s="290"/>
      <c r="J187" s="300"/>
      <c r="K187" s="314"/>
      <c r="L187" s="318"/>
      <c r="M187" s="324"/>
      <c r="N187" s="314"/>
      <c r="O187" s="318"/>
      <c r="P187" s="324"/>
      <c r="Q187" s="335"/>
      <c r="R187" s="337"/>
      <c r="S187" s="339"/>
      <c r="T187" s="348"/>
    </row>
    <row r="188" spans="1:20" ht="16.5" customHeight="1">
      <c r="A188" s="289"/>
      <c r="B188" s="293"/>
      <c r="C188" s="293" t="s">
        <v>197</v>
      </c>
      <c r="D188" s="293"/>
      <c r="E188" s="293"/>
      <c r="F188" s="299"/>
      <c r="G188" s="303"/>
      <c r="H188" s="306"/>
      <c r="I188" s="289" t="s">
        <v>14</v>
      </c>
      <c r="J188" s="299"/>
      <c r="K188" s="313">
        <v>1</v>
      </c>
      <c r="L188" s="317"/>
      <c r="M188" s="323"/>
      <c r="N188" s="313"/>
      <c r="O188" s="317"/>
      <c r="P188" s="323"/>
      <c r="Q188" s="334">
        <f>Q170*0.1024</f>
        <v>0</v>
      </c>
      <c r="R188" s="336"/>
      <c r="S188" s="338"/>
      <c r="T188" s="347"/>
    </row>
    <row r="189" spans="1:20" ht="16.5" customHeight="1">
      <c r="A189" s="290"/>
      <c r="B189" s="294"/>
      <c r="C189" s="294"/>
      <c r="D189" s="294"/>
      <c r="E189" s="294"/>
      <c r="F189" s="300" t="s">
        <v>56</v>
      </c>
      <c r="G189" s="304"/>
      <c r="H189" s="307"/>
      <c r="I189" s="290"/>
      <c r="J189" s="300"/>
      <c r="K189" s="314"/>
      <c r="L189" s="318"/>
      <c r="M189" s="324"/>
      <c r="N189" s="314"/>
      <c r="O189" s="318"/>
      <c r="P189" s="324"/>
      <c r="Q189" s="335"/>
      <c r="R189" s="337"/>
      <c r="S189" s="339"/>
      <c r="T189" s="348"/>
    </row>
    <row r="190" spans="1:20" ht="16.5" customHeight="1">
      <c r="A190" s="289" t="s">
        <v>167</v>
      </c>
      <c r="B190" s="293"/>
      <c r="C190" s="293"/>
      <c r="D190" s="293"/>
      <c r="E190" s="293"/>
      <c r="F190" s="299"/>
      <c r="G190" s="303"/>
      <c r="H190" s="306"/>
      <c r="I190" s="289" t="s">
        <v>14</v>
      </c>
      <c r="J190" s="299"/>
      <c r="K190" s="313">
        <v>1</v>
      </c>
      <c r="L190" s="317"/>
      <c r="M190" s="323"/>
      <c r="N190" s="313"/>
      <c r="O190" s="317"/>
      <c r="P190" s="323"/>
      <c r="Q190" s="334">
        <f>Q178+Q180+Q182</f>
        <v>0</v>
      </c>
      <c r="R190" s="336"/>
      <c r="S190" s="338"/>
      <c r="T190" s="347"/>
    </row>
    <row r="191" spans="1:20" ht="16.5" customHeight="1">
      <c r="A191" s="290"/>
      <c r="B191" s="294"/>
      <c r="C191" s="294"/>
      <c r="D191" s="294"/>
      <c r="E191" s="294"/>
      <c r="F191" s="300"/>
      <c r="G191" s="304"/>
      <c r="H191" s="307"/>
      <c r="I191" s="290"/>
      <c r="J191" s="300"/>
      <c r="K191" s="314"/>
      <c r="L191" s="318"/>
      <c r="M191" s="324"/>
      <c r="N191" s="314"/>
      <c r="O191" s="318"/>
      <c r="P191" s="324"/>
      <c r="Q191" s="335"/>
      <c r="R191" s="337"/>
      <c r="S191" s="339"/>
      <c r="T191" s="348"/>
    </row>
    <row r="192" spans="1:20" ht="16.5" customHeight="1">
      <c r="A192" s="289"/>
      <c r="B192" s="293" t="s">
        <v>182</v>
      </c>
      <c r="C192" s="293"/>
      <c r="D192" s="293"/>
      <c r="E192" s="293"/>
      <c r="F192" s="299"/>
      <c r="G192" s="303"/>
      <c r="H192" s="306"/>
      <c r="I192" s="289" t="s">
        <v>14</v>
      </c>
      <c r="J192" s="299"/>
      <c r="K192" s="313">
        <v>1</v>
      </c>
      <c r="L192" s="317"/>
      <c r="M192" s="323"/>
      <c r="N192" s="313"/>
      <c r="O192" s="317"/>
      <c r="P192" s="323"/>
      <c r="Q192" s="334">
        <f>Q190*0.2088</f>
        <v>0</v>
      </c>
      <c r="R192" s="336"/>
      <c r="S192" s="338"/>
      <c r="T192" s="347"/>
    </row>
    <row r="193" spans="1:20" ht="16.5" customHeight="1">
      <c r="A193" s="290"/>
      <c r="B193" s="294"/>
      <c r="C193" s="294"/>
      <c r="D193" s="294"/>
      <c r="E193" s="294"/>
      <c r="F193" s="300" t="s">
        <v>47</v>
      </c>
      <c r="G193" s="304"/>
      <c r="H193" s="307"/>
      <c r="I193" s="290"/>
      <c r="J193" s="300"/>
      <c r="K193" s="314"/>
      <c r="L193" s="318"/>
      <c r="M193" s="324"/>
      <c r="N193" s="314"/>
      <c r="O193" s="318"/>
      <c r="P193" s="324"/>
      <c r="Q193" s="335"/>
      <c r="R193" s="337"/>
      <c r="S193" s="339"/>
      <c r="T193" s="348"/>
    </row>
    <row r="194" spans="1:20" ht="16.5" customHeight="1">
      <c r="A194" s="289" t="s">
        <v>25</v>
      </c>
      <c r="B194" s="293"/>
      <c r="C194" s="293"/>
      <c r="D194" s="293"/>
      <c r="E194" s="293"/>
      <c r="F194" s="299"/>
      <c r="G194" s="303"/>
      <c r="H194" s="306"/>
      <c r="I194" s="289" t="s">
        <v>14</v>
      </c>
      <c r="J194" s="299"/>
      <c r="K194" s="313">
        <v>1</v>
      </c>
      <c r="L194" s="317"/>
      <c r="M194" s="323"/>
      <c r="N194" s="313"/>
      <c r="O194" s="317"/>
      <c r="P194" s="323"/>
      <c r="Q194" s="334">
        <f>Q170+Q190+Q192</f>
        <v>0</v>
      </c>
      <c r="R194" s="336"/>
      <c r="S194" s="338"/>
      <c r="T194" s="347"/>
    </row>
    <row r="195" spans="1:20" ht="16.5" customHeight="1">
      <c r="A195" s="290"/>
      <c r="B195" s="294"/>
      <c r="C195" s="294"/>
      <c r="D195" s="294"/>
      <c r="E195" s="294"/>
      <c r="F195" s="300"/>
      <c r="G195" s="304"/>
      <c r="H195" s="307"/>
      <c r="I195" s="290"/>
      <c r="J195" s="300"/>
      <c r="K195" s="314"/>
      <c r="L195" s="318"/>
      <c r="M195" s="324"/>
      <c r="N195" s="314"/>
      <c r="O195" s="318"/>
      <c r="P195" s="324"/>
      <c r="Q195" s="335"/>
      <c r="R195" s="337"/>
      <c r="S195" s="339"/>
      <c r="T195" s="348"/>
    </row>
    <row r="196" spans="1:20" ht="16.5" customHeight="1">
      <c r="A196" s="289" t="s">
        <v>27</v>
      </c>
      <c r="B196" s="293"/>
      <c r="C196" s="293"/>
      <c r="D196" s="293"/>
      <c r="E196" s="293"/>
      <c r="F196" s="299"/>
      <c r="G196" s="303"/>
      <c r="H196" s="306"/>
      <c r="I196" s="289" t="s">
        <v>14</v>
      </c>
      <c r="J196" s="299"/>
      <c r="K196" s="313">
        <v>1</v>
      </c>
      <c r="L196" s="317"/>
      <c r="M196" s="323"/>
      <c r="N196" s="313"/>
      <c r="O196" s="317"/>
      <c r="P196" s="323"/>
      <c r="Q196" s="334">
        <f>FLOOR(Q194,10000)</f>
        <v>0</v>
      </c>
      <c r="R196" s="336"/>
      <c r="S196" s="338"/>
      <c r="T196" s="347"/>
    </row>
    <row r="197" spans="1:20" ht="16.5" customHeight="1">
      <c r="A197" s="290"/>
      <c r="B197" s="294"/>
      <c r="C197" s="294"/>
      <c r="D197" s="294"/>
      <c r="E197" s="294"/>
      <c r="F197" s="300"/>
      <c r="G197" s="304"/>
      <c r="H197" s="307"/>
      <c r="I197" s="290"/>
      <c r="J197" s="300"/>
      <c r="K197" s="314"/>
      <c r="L197" s="318"/>
      <c r="M197" s="324"/>
      <c r="N197" s="314"/>
      <c r="O197" s="318"/>
      <c r="P197" s="324"/>
      <c r="Q197" s="335"/>
      <c r="R197" s="337"/>
      <c r="S197" s="339"/>
      <c r="T197" s="348"/>
    </row>
    <row r="198" spans="1:20" ht="16.5" customHeight="1">
      <c r="A198" s="289"/>
      <c r="B198" s="293" t="s">
        <v>183</v>
      </c>
      <c r="C198" s="293"/>
      <c r="D198" s="293"/>
      <c r="E198" s="293"/>
      <c r="F198" s="299"/>
      <c r="G198" s="303"/>
      <c r="H198" s="306"/>
      <c r="I198" s="289" t="s">
        <v>14</v>
      </c>
      <c r="J198" s="299"/>
      <c r="K198" s="313">
        <v>1</v>
      </c>
      <c r="L198" s="317"/>
      <c r="M198" s="323"/>
      <c r="N198" s="313"/>
      <c r="O198" s="317"/>
      <c r="P198" s="323"/>
      <c r="Q198" s="334">
        <f>Q196*0.1</f>
        <v>0</v>
      </c>
      <c r="R198" s="336"/>
      <c r="S198" s="338"/>
      <c r="T198" s="347"/>
    </row>
    <row r="199" spans="1:20" ht="16.5" customHeight="1">
      <c r="A199" s="290"/>
      <c r="B199" s="294"/>
      <c r="C199" s="294"/>
      <c r="D199" s="294"/>
      <c r="E199" s="294"/>
      <c r="F199" s="300"/>
      <c r="G199" s="304"/>
      <c r="H199" s="307"/>
      <c r="I199" s="290"/>
      <c r="J199" s="300"/>
      <c r="K199" s="314"/>
      <c r="L199" s="318"/>
      <c r="M199" s="324"/>
      <c r="N199" s="314"/>
      <c r="O199" s="318"/>
      <c r="P199" s="324"/>
      <c r="Q199" s="335"/>
      <c r="R199" s="337"/>
      <c r="S199" s="339"/>
      <c r="T199" s="348"/>
    </row>
    <row r="200" spans="1:20" ht="16.5" customHeight="1">
      <c r="A200" s="289" t="s">
        <v>168</v>
      </c>
      <c r="B200" s="293"/>
      <c r="C200" s="293"/>
      <c r="D200" s="293"/>
      <c r="E200" s="293"/>
      <c r="F200" s="299"/>
      <c r="G200" s="303"/>
      <c r="H200" s="306"/>
      <c r="I200" s="289" t="s">
        <v>14</v>
      </c>
      <c r="J200" s="299"/>
      <c r="K200" s="313">
        <v>1</v>
      </c>
      <c r="L200" s="317"/>
      <c r="M200" s="323"/>
      <c r="N200" s="313"/>
      <c r="O200" s="317"/>
      <c r="P200" s="323"/>
      <c r="Q200" s="334">
        <f>Q196+Q198</f>
        <v>0</v>
      </c>
      <c r="R200" s="336"/>
      <c r="S200" s="338"/>
      <c r="T200" s="347"/>
    </row>
    <row r="201" spans="1:20" ht="16.5" customHeight="1">
      <c r="A201" s="290"/>
      <c r="B201" s="294"/>
      <c r="C201" s="294"/>
      <c r="D201" s="294"/>
      <c r="E201" s="294"/>
      <c r="F201" s="300"/>
      <c r="G201" s="304"/>
      <c r="H201" s="307"/>
      <c r="I201" s="290"/>
      <c r="J201" s="300"/>
      <c r="K201" s="314"/>
      <c r="L201" s="318"/>
      <c r="M201" s="324"/>
      <c r="N201" s="314"/>
      <c r="O201" s="318"/>
      <c r="P201" s="324"/>
      <c r="Q201" s="335"/>
      <c r="R201" s="337"/>
      <c r="S201" s="339"/>
      <c r="T201" s="348"/>
    </row>
    <row r="202" spans="1:20" ht="16.5" customHeight="1">
      <c r="A202" s="289"/>
      <c r="B202" s="293"/>
      <c r="C202" s="293"/>
      <c r="D202" s="293"/>
      <c r="E202" s="293"/>
      <c r="F202" s="299"/>
      <c r="G202" s="303"/>
      <c r="H202" s="306"/>
      <c r="I202" s="289"/>
      <c r="J202" s="299"/>
      <c r="K202" s="313"/>
      <c r="L202" s="317"/>
      <c r="M202" s="323"/>
      <c r="N202" s="313"/>
      <c r="O202" s="317"/>
      <c r="P202" s="323"/>
      <c r="Q202" s="334"/>
      <c r="R202" s="336"/>
      <c r="S202" s="338"/>
      <c r="T202" s="347"/>
    </row>
    <row r="203" spans="1:20" ht="16.5" customHeight="1">
      <c r="A203" s="290"/>
      <c r="B203" s="294"/>
      <c r="C203" s="294"/>
      <c r="D203" s="294"/>
      <c r="E203" s="294"/>
      <c r="F203" s="300"/>
      <c r="G203" s="304"/>
      <c r="H203" s="307"/>
      <c r="I203" s="290"/>
      <c r="J203" s="300"/>
      <c r="K203" s="314"/>
      <c r="L203" s="318"/>
      <c r="M203" s="324"/>
      <c r="N203" s="314"/>
      <c r="O203" s="318"/>
      <c r="P203" s="324"/>
      <c r="Q203" s="335"/>
      <c r="R203" s="337"/>
      <c r="S203" s="339"/>
      <c r="T203" s="348"/>
    </row>
    <row r="204" spans="1:20" ht="16.5" customHeight="1">
      <c r="A204" s="289"/>
      <c r="B204" s="293"/>
      <c r="C204" s="293"/>
      <c r="D204" s="293"/>
      <c r="E204" s="293"/>
      <c r="F204" s="299"/>
      <c r="G204" s="303"/>
      <c r="H204" s="306"/>
      <c r="I204" s="289"/>
      <c r="J204" s="299"/>
      <c r="K204" s="313"/>
      <c r="L204" s="317"/>
      <c r="M204" s="323"/>
      <c r="N204" s="313"/>
      <c r="O204" s="317"/>
      <c r="P204" s="323"/>
      <c r="Q204" s="334"/>
      <c r="R204" s="336"/>
      <c r="S204" s="338"/>
      <c r="T204" s="347"/>
    </row>
    <row r="205" spans="1:20" ht="16.5" customHeight="1">
      <c r="A205" s="290"/>
      <c r="B205" s="294"/>
      <c r="C205" s="294"/>
      <c r="D205" s="294"/>
      <c r="E205" s="294"/>
      <c r="F205" s="300"/>
      <c r="G205" s="304"/>
      <c r="H205" s="307"/>
      <c r="I205" s="290"/>
      <c r="J205" s="300"/>
      <c r="K205" s="314"/>
      <c r="L205" s="318"/>
      <c r="M205" s="324"/>
      <c r="N205" s="314"/>
      <c r="O205" s="318"/>
      <c r="P205" s="324"/>
      <c r="Q205" s="335"/>
      <c r="R205" s="337"/>
      <c r="S205" s="339"/>
      <c r="T205" s="348"/>
    </row>
    <row r="206" spans="1:20" ht="16.5" customHeight="1">
      <c r="A206" s="289"/>
      <c r="B206" s="293"/>
      <c r="C206" s="293"/>
      <c r="D206" s="293"/>
      <c r="E206" s="293"/>
      <c r="F206" s="299"/>
      <c r="G206" s="303"/>
      <c r="H206" s="306"/>
      <c r="I206" s="289"/>
      <c r="J206" s="299"/>
      <c r="K206" s="313"/>
      <c r="L206" s="317"/>
      <c r="M206" s="323"/>
      <c r="N206" s="313"/>
      <c r="O206" s="317"/>
      <c r="P206" s="323"/>
      <c r="Q206" s="334"/>
      <c r="R206" s="336"/>
      <c r="S206" s="338"/>
      <c r="T206" s="347"/>
    </row>
    <row r="207" spans="1:20" ht="16.5" customHeight="1">
      <c r="A207" s="290"/>
      <c r="B207" s="294"/>
      <c r="C207" s="294"/>
      <c r="D207" s="294"/>
      <c r="E207" s="294"/>
      <c r="F207" s="300"/>
      <c r="G207" s="304"/>
      <c r="H207" s="307"/>
      <c r="I207" s="290"/>
      <c r="J207" s="300"/>
      <c r="K207" s="314"/>
      <c r="L207" s="318"/>
      <c r="M207" s="324"/>
      <c r="N207" s="314"/>
      <c r="O207" s="318"/>
      <c r="P207" s="324"/>
      <c r="Q207" s="335"/>
      <c r="R207" s="337"/>
      <c r="S207" s="339"/>
      <c r="T207" s="348"/>
    </row>
    <row r="208" spans="1:20" ht="16.5" customHeight="1">
      <c r="A208" s="289"/>
      <c r="B208" s="293"/>
      <c r="C208" s="293"/>
      <c r="D208" s="293"/>
      <c r="E208" s="293"/>
      <c r="F208" s="299"/>
      <c r="G208" s="303"/>
      <c r="H208" s="306"/>
      <c r="I208" s="289"/>
      <c r="J208" s="299"/>
      <c r="K208" s="313"/>
      <c r="L208" s="317"/>
      <c r="M208" s="323"/>
      <c r="N208" s="313"/>
      <c r="O208" s="317"/>
      <c r="P208" s="323"/>
      <c r="Q208" s="334"/>
      <c r="R208" s="336"/>
      <c r="S208" s="338"/>
      <c r="T208" s="347"/>
    </row>
    <row r="209" spans="1:20" ht="16.5" customHeight="1">
      <c r="A209" s="290"/>
      <c r="B209" s="294"/>
      <c r="C209" s="294"/>
      <c r="D209" s="294"/>
      <c r="E209" s="294"/>
      <c r="F209" s="300"/>
      <c r="G209" s="304"/>
      <c r="H209" s="307"/>
      <c r="I209" s="290"/>
      <c r="J209" s="300"/>
      <c r="K209" s="314"/>
      <c r="L209" s="318"/>
      <c r="M209" s="324"/>
      <c r="N209" s="314"/>
      <c r="O209" s="318"/>
      <c r="P209" s="324"/>
      <c r="Q209" s="335"/>
      <c r="R209" s="337"/>
      <c r="S209" s="339"/>
      <c r="T209" s="348"/>
    </row>
    <row r="210" spans="1:20" ht="16.5" customHeight="1">
      <c r="A210" s="289"/>
      <c r="B210" s="293"/>
      <c r="C210" s="293"/>
      <c r="D210" s="293"/>
      <c r="E210" s="293"/>
      <c r="F210" s="299"/>
      <c r="G210" s="303"/>
      <c r="H210" s="306"/>
      <c r="I210" s="289"/>
      <c r="J210" s="299"/>
      <c r="K210" s="313"/>
      <c r="L210" s="317"/>
      <c r="M210" s="323"/>
      <c r="N210" s="313"/>
      <c r="O210" s="317"/>
      <c r="P210" s="323"/>
      <c r="Q210" s="334"/>
      <c r="R210" s="336"/>
      <c r="S210" s="338"/>
      <c r="T210" s="347"/>
    </row>
    <row r="211" spans="1:20" ht="16.5" customHeight="1">
      <c r="A211" s="290"/>
      <c r="B211" s="294"/>
      <c r="C211" s="294"/>
      <c r="D211" s="294"/>
      <c r="E211" s="294"/>
      <c r="F211" s="300"/>
      <c r="G211" s="304"/>
      <c r="H211" s="307"/>
      <c r="I211" s="290"/>
      <c r="J211" s="300"/>
      <c r="K211" s="314"/>
      <c r="L211" s="318"/>
      <c r="M211" s="324"/>
      <c r="N211" s="314"/>
      <c r="O211" s="318"/>
      <c r="P211" s="324"/>
      <c r="Q211" s="335"/>
      <c r="R211" s="337"/>
      <c r="S211" s="339"/>
      <c r="T211" s="348"/>
    </row>
    <row r="212" spans="1:20" ht="16.5" customHeight="1">
      <c r="A212" s="289"/>
      <c r="B212" s="293"/>
      <c r="C212" s="293"/>
      <c r="D212" s="293"/>
      <c r="E212" s="293"/>
      <c r="F212" s="299"/>
      <c r="G212" s="303"/>
      <c r="H212" s="306"/>
      <c r="I212" s="289"/>
      <c r="J212" s="299"/>
      <c r="K212" s="313"/>
      <c r="L212" s="317"/>
      <c r="M212" s="323"/>
      <c r="N212" s="313"/>
      <c r="O212" s="317"/>
      <c r="P212" s="323"/>
      <c r="Q212" s="334"/>
      <c r="R212" s="336"/>
      <c r="S212" s="338"/>
      <c r="T212" s="347"/>
    </row>
    <row r="213" spans="1:20" ht="16.5" customHeight="1">
      <c r="A213" s="290"/>
      <c r="B213" s="294"/>
      <c r="C213" s="294"/>
      <c r="D213" s="294"/>
      <c r="E213" s="294"/>
      <c r="F213" s="300"/>
      <c r="G213" s="304"/>
      <c r="H213" s="307"/>
      <c r="I213" s="290"/>
      <c r="J213" s="300"/>
      <c r="K213" s="314"/>
      <c r="L213" s="318"/>
      <c r="M213" s="324"/>
      <c r="N213" s="314"/>
      <c r="O213" s="318"/>
      <c r="P213" s="324"/>
      <c r="Q213" s="335"/>
      <c r="R213" s="337"/>
      <c r="S213" s="339"/>
      <c r="T213" s="348"/>
    </row>
    <row r="214" spans="1:20" ht="16.5" customHeight="1">
      <c r="A214" s="289"/>
      <c r="B214" s="293"/>
      <c r="C214" s="293"/>
      <c r="D214" s="293"/>
      <c r="E214" s="293"/>
      <c r="F214" s="299"/>
      <c r="G214" s="303"/>
      <c r="H214" s="306"/>
      <c r="I214" s="289"/>
      <c r="J214" s="299"/>
      <c r="K214" s="313"/>
      <c r="L214" s="317"/>
      <c r="M214" s="323"/>
      <c r="N214" s="313"/>
      <c r="O214" s="317"/>
      <c r="P214" s="323"/>
      <c r="Q214" s="334"/>
      <c r="R214" s="336"/>
      <c r="S214" s="338"/>
      <c r="T214" s="347"/>
    </row>
    <row r="215" spans="1:20" ht="16.5" customHeight="1">
      <c r="A215" s="290"/>
      <c r="B215" s="294"/>
      <c r="C215" s="294"/>
      <c r="D215" s="294"/>
      <c r="E215" s="294"/>
      <c r="F215" s="300"/>
      <c r="G215" s="304"/>
      <c r="H215" s="307"/>
      <c r="I215" s="290"/>
      <c r="J215" s="300"/>
      <c r="K215" s="314"/>
      <c r="L215" s="318"/>
      <c r="M215" s="324"/>
      <c r="N215" s="314"/>
      <c r="O215" s="318"/>
      <c r="P215" s="324"/>
      <c r="Q215" s="335"/>
      <c r="R215" s="337"/>
      <c r="S215" s="339"/>
      <c r="T215" s="348"/>
    </row>
    <row r="216" spans="1:20" ht="16.5" customHeight="1">
      <c r="A216" s="289"/>
      <c r="B216" s="293"/>
      <c r="C216" s="293"/>
      <c r="D216" s="293"/>
      <c r="E216" s="293"/>
      <c r="F216" s="299"/>
      <c r="G216" s="303"/>
      <c r="H216" s="306"/>
      <c r="I216" s="289"/>
      <c r="J216" s="299"/>
      <c r="K216" s="313"/>
      <c r="L216" s="317"/>
      <c r="M216" s="323"/>
      <c r="N216" s="313"/>
      <c r="O216" s="317"/>
      <c r="P216" s="323"/>
      <c r="Q216" s="334"/>
      <c r="R216" s="336"/>
      <c r="S216" s="338"/>
      <c r="T216" s="347"/>
    </row>
    <row r="217" spans="1:20" ht="16.5" customHeight="1">
      <c r="A217" s="290"/>
      <c r="B217" s="294"/>
      <c r="C217" s="294"/>
      <c r="D217" s="294"/>
      <c r="E217" s="294"/>
      <c r="F217" s="300"/>
      <c r="G217" s="304"/>
      <c r="H217" s="307"/>
      <c r="I217" s="290"/>
      <c r="J217" s="300"/>
      <c r="K217" s="314"/>
      <c r="L217" s="318"/>
      <c r="M217" s="324"/>
      <c r="N217" s="314"/>
      <c r="O217" s="318"/>
      <c r="P217" s="324"/>
      <c r="Q217" s="335"/>
      <c r="R217" s="337"/>
      <c r="S217" s="339"/>
      <c r="T217" s="348"/>
    </row>
    <row r="218" spans="1:20" ht="16.5" customHeight="1">
      <c r="A218" s="289"/>
      <c r="B218" s="293"/>
      <c r="C218" s="293"/>
      <c r="D218" s="293"/>
      <c r="E218" s="293"/>
      <c r="F218" s="299"/>
      <c r="G218" s="303"/>
      <c r="H218" s="306"/>
      <c r="I218" s="289"/>
      <c r="J218" s="299"/>
      <c r="K218" s="313"/>
      <c r="L218" s="317"/>
      <c r="M218" s="323"/>
      <c r="N218" s="313"/>
      <c r="O218" s="317"/>
      <c r="P218" s="323"/>
      <c r="Q218" s="334"/>
      <c r="R218" s="336"/>
      <c r="S218" s="338"/>
      <c r="T218" s="347"/>
    </row>
    <row r="219" spans="1:20" ht="16.5" customHeight="1">
      <c r="A219" s="290"/>
      <c r="B219" s="294"/>
      <c r="C219" s="294"/>
      <c r="D219" s="294"/>
      <c r="E219" s="294"/>
      <c r="F219" s="300"/>
      <c r="G219" s="304"/>
      <c r="H219" s="307"/>
      <c r="I219" s="290"/>
      <c r="J219" s="300"/>
      <c r="K219" s="314"/>
      <c r="L219" s="318"/>
      <c r="M219" s="324"/>
      <c r="N219" s="314"/>
      <c r="O219" s="318"/>
      <c r="P219" s="324"/>
      <c r="Q219" s="335"/>
      <c r="R219" s="337"/>
      <c r="S219" s="339"/>
      <c r="T219" s="348"/>
    </row>
    <row r="220" spans="1:20" ht="16.5" customHeight="1">
      <c r="A220" s="289"/>
      <c r="B220" s="293"/>
      <c r="C220" s="293"/>
      <c r="D220" s="293"/>
      <c r="E220" s="293"/>
      <c r="F220" s="299"/>
      <c r="G220" s="303"/>
      <c r="H220" s="306"/>
      <c r="I220" s="289"/>
      <c r="J220" s="299"/>
      <c r="K220" s="313"/>
      <c r="L220" s="317"/>
      <c r="M220" s="323"/>
      <c r="N220" s="313"/>
      <c r="O220" s="317"/>
      <c r="P220" s="323"/>
      <c r="Q220" s="334"/>
      <c r="R220" s="336"/>
      <c r="S220" s="338"/>
      <c r="T220" s="347"/>
    </row>
    <row r="221" spans="1:20" ht="16.5" customHeight="1">
      <c r="A221" s="290"/>
      <c r="B221" s="294"/>
      <c r="C221" s="294"/>
      <c r="D221" s="294"/>
      <c r="E221" s="294"/>
      <c r="F221" s="300"/>
      <c r="G221" s="304"/>
      <c r="H221" s="307"/>
      <c r="I221" s="290"/>
      <c r="J221" s="300"/>
      <c r="K221" s="314"/>
      <c r="L221" s="318"/>
      <c r="M221" s="324"/>
      <c r="N221" s="314"/>
      <c r="O221" s="318"/>
      <c r="P221" s="324"/>
      <c r="Q221" s="335"/>
      <c r="R221" s="337"/>
      <c r="S221" s="339"/>
      <c r="T221" s="348"/>
    </row>
    <row r="222" spans="1:20" ht="16.5" customHeight="1">
      <c r="A222" s="289"/>
      <c r="B222" s="293"/>
      <c r="C222" s="293"/>
      <c r="D222" s="293"/>
      <c r="E222" s="293"/>
      <c r="F222" s="299"/>
      <c r="G222" s="303"/>
      <c r="H222" s="306"/>
      <c r="I222" s="289"/>
      <c r="J222" s="299"/>
      <c r="K222" s="313"/>
      <c r="L222" s="317"/>
      <c r="M222" s="323"/>
      <c r="N222" s="313"/>
      <c r="O222" s="317"/>
      <c r="P222" s="323"/>
      <c r="Q222" s="334"/>
      <c r="R222" s="336"/>
      <c r="S222" s="338"/>
      <c r="T222" s="347"/>
    </row>
    <row r="223" spans="1:20" ht="16.5" customHeight="1">
      <c r="A223" s="290"/>
      <c r="B223" s="294"/>
      <c r="C223" s="294"/>
      <c r="D223" s="294"/>
      <c r="E223" s="294"/>
      <c r="F223" s="300"/>
      <c r="G223" s="304"/>
      <c r="H223" s="307"/>
      <c r="I223" s="290"/>
      <c r="J223" s="300"/>
      <c r="K223" s="314"/>
      <c r="L223" s="318"/>
      <c r="M223" s="324"/>
      <c r="N223" s="314"/>
      <c r="O223" s="318"/>
      <c r="P223" s="324"/>
      <c r="Q223" s="335"/>
      <c r="R223" s="337"/>
      <c r="S223" s="339"/>
      <c r="T223" s="348"/>
    </row>
    <row r="224" spans="1:20" ht="16.5" customHeight="1">
      <c r="A224" s="289"/>
      <c r="B224" s="293"/>
      <c r="C224" s="293"/>
      <c r="D224" s="293"/>
      <c r="E224" s="293"/>
      <c r="F224" s="299"/>
      <c r="G224" s="303"/>
      <c r="H224" s="306"/>
      <c r="I224" s="289"/>
      <c r="J224" s="299"/>
      <c r="K224" s="313"/>
      <c r="L224" s="317"/>
      <c r="M224" s="323"/>
      <c r="N224" s="313"/>
      <c r="O224" s="317"/>
      <c r="P224" s="323"/>
      <c r="Q224" s="334"/>
      <c r="R224" s="336"/>
      <c r="S224" s="338"/>
      <c r="T224" s="347"/>
    </row>
    <row r="225" spans="1:20" ht="16.5" customHeight="1">
      <c r="A225" s="290"/>
      <c r="B225" s="294"/>
      <c r="C225" s="294"/>
      <c r="D225" s="294"/>
      <c r="E225" s="294"/>
      <c r="F225" s="300"/>
      <c r="G225" s="304"/>
      <c r="H225" s="307"/>
      <c r="I225" s="290"/>
      <c r="J225" s="300"/>
      <c r="K225" s="314"/>
      <c r="L225" s="318"/>
      <c r="M225" s="324"/>
      <c r="N225" s="314"/>
      <c r="O225" s="318"/>
      <c r="P225" s="324"/>
      <c r="Q225" s="335"/>
      <c r="R225" s="337"/>
      <c r="S225" s="339"/>
      <c r="T225" s="348"/>
    </row>
  </sheetData>
  <mergeCells count="788">
    <mergeCell ref="A3:E3"/>
    <mergeCell ref="K3:N3"/>
    <mergeCell ref="O3:P3"/>
    <mergeCell ref="Q3:T3"/>
    <mergeCell ref="A4:E4"/>
    <mergeCell ref="K4:N4"/>
    <mergeCell ref="O4:P4"/>
    <mergeCell ref="Q4:T4"/>
    <mergeCell ref="A5:F5"/>
    <mergeCell ref="G5:H5"/>
    <mergeCell ref="I5:J5"/>
    <mergeCell ref="K5:M5"/>
    <mergeCell ref="N5:P5"/>
    <mergeCell ref="Q5:R5"/>
    <mergeCell ref="S5:T5"/>
    <mergeCell ref="A1:T2"/>
    <mergeCell ref="F3:J4"/>
    <mergeCell ref="G6:H7"/>
    <mergeCell ref="I6:J7"/>
    <mergeCell ref="K6:L7"/>
    <mergeCell ref="M6:M7"/>
    <mergeCell ref="N6:O7"/>
    <mergeCell ref="P6:P7"/>
    <mergeCell ref="Q6:R7"/>
    <mergeCell ref="G8:H9"/>
    <mergeCell ref="I8:J9"/>
    <mergeCell ref="K8:L9"/>
    <mergeCell ref="M8:M9"/>
    <mergeCell ref="N8:O9"/>
    <mergeCell ref="P8:P9"/>
    <mergeCell ref="Q8:R9"/>
    <mergeCell ref="G10:H11"/>
    <mergeCell ref="I10:J11"/>
    <mergeCell ref="K10:L11"/>
    <mergeCell ref="M10:M11"/>
    <mergeCell ref="N10:O11"/>
    <mergeCell ref="P10:P11"/>
    <mergeCell ref="Q10:R11"/>
    <mergeCell ref="G12:H13"/>
    <mergeCell ref="I12:J13"/>
    <mergeCell ref="K12:L13"/>
    <mergeCell ref="M12:M13"/>
    <mergeCell ref="N12:O13"/>
    <mergeCell ref="P12:P13"/>
    <mergeCell ref="Q12:R13"/>
    <mergeCell ref="G14:H15"/>
    <mergeCell ref="I14:J15"/>
    <mergeCell ref="K14:L15"/>
    <mergeCell ref="M14:M15"/>
    <mergeCell ref="N14:O15"/>
    <mergeCell ref="P14:P15"/>
    <mergeCell ref="Q14:R15"/>
    <mergeCell ref="G16:H17"/>
    <mergeCell ref="I16:J17"/>
    <mergeCell ref="K16:L17"/>
    <mergeCell ref="M16:M17"/>
    <mergeCell ref="N16:O17"/>
    <mergeCell ref="P16:P17"/>
    <mergeCell ref="Q16:R17"/>
    <mergeCell ref="G18:H19"/>
    <mergeCell ref="I18:J19"/>
    <mergeCell ref="K18:L19"/>
    <mergeCell ref="M18:M19"/>
    <mergeCell ref="N18:O19"/>
    <mergeCell ref="P18:P19"/>
    <mergeCell ref="Q18:R19"/>
    <mergeCell ref="G20:H21"/>
    <mergeCell ref="I20:J21"/>
    <mergeCell ref="K20:L21"/>
    <mergeCell ref="M20:M21"/>
    <mergeCell ref="N20:O21"/>
    <mergeCell ref="P20:P21"/>
    <mergeCell ref="Q20:R21"/>
    <mergeCell ref="G22:H23"/>
    <mergeCell ref="I22:J23"/>
    <mergeCell ref="K22:L23"/>
    <mergeCell ref="M22:M23"/>
    <mergeCell ref="N22:O23"/>
    <mergeCell ref="P22:P23"/>
    <mergeCell ref="Q22:R23"/>
    <mergeCell ref="G24:H25"/>
    <mergeCell ref="I24:J25"/>
    <mergeCell ref="K24:L25"/>
    <mergeCell ref="M24:M25"/>
    <mergeCell ref="N24:O25"/>
    <mergeCell ref="P24:P25"/>
    <mergeCell ref="Q24:R25"/>
    <mergeCell ref="G26:H27"/>
    <mergeCell ref="I26:J27"/>
    <mergeCell ref="K26:L27"/>
    <mergeCell ref="M26:M27"/>
    <mergeCell ref="N26:O27"/>
    <mergeCell ref="P26:P27"/>
    <mergeCell ref="Q26:R27"/>
    <mergeCell ref="G28:H29"/>
    <mergeCell ref="I28:J29"/>
    <mergeCell ref="K28:L29"/>
    <mergeCell ref="M28:M29"/>
    <mergeCell ref="N28:O29"/>
    <mergeCell ref="P28:P29"/>
    <mergeCell ref="Q28:R29"/>
    <mergeCell ref="G30:H31"/>
    <mergeCell ref="I30:J31"/>
    <mergeCell ref="K30:L31"/>
    <mergeCell ref="M30:M31"/>
    <mergeCell ref="N30:O31"/>
    <mergeCell ref="P30:P31"/>
    <mergeCell ref="Q30:R31"/>
    <mergeCell ref="G32:H33"/>
    <mergeCell ref="I32:J33"/>
    <mergeCell ref="K32:L33"/>
    <mergeCell ref="M32:M33"/>
    <mergeCell ref="N32:O33"/>
    <mergeCell ref="P32:P33"/>
    <mergeCell ref="Q32:R33"/>
    <mergeCell ref="G34:H35"/>
    <mergeCell ref="I34:J35"/>
    <mergeCell ref="K34:L35"/>
    <mergeCell ref="M34:M35"/>
    <mergeCell ref="N34:O35"/>
    <mergeCell ref="P34:P35"/>
    <mergeCell ref="Q34:R35"/>
    <mergeCell ref="G36:H37"/>
    <mergeCell ref="I36:J37"/>
    <mergeCell ref="K36:L37"/>
    <mergeCell ref="M36:M37"/>
    <mergeCell ref="N36:O37"/>
    <mergeCell ref="P36:P37"/>
    <mergeCell ref="Q36:R37"/>
    <mergeCell ref="G38:H39"/>
    <mergeCell ref="I38:J39"/>
    <mergeCell ref="K38:L39"/>
    <mergeCell ref="M38:M39"/>
    <mergeCell ref="N38:O39"/>
    <mergeCell ref="P38:P39"/>
    <mergeCell ref="Q38:R39"/>
    <mergeCell ref="G40:H41"/>
    <mergeCell ref="I40:J41"/>
    <mergeCell ref="K40:L41"/>
    <mergeCell ref="M40:M41"/>
    <mergeCell ref="N40:O41"/>
    <mergeCell ref="P40:P41"/>
    <mergeCell ref="Q40:R41"/>
    <mergeCell ref="G42:H43"/>
    <mergeCell ref="I42:J43"/>
    <mergeCell ref="K42:L43"/>
    <mergeCell ref="M42:M43"/>
    <mergeCell ref="N42:O43"/>
    <mergeCell ref="P42:P43"/>
    <mergeCell ref="Q42:R43"/>
    <mergeCell ref="G44:H45"/>
    <mergeCell ref="I44:J45"/>
    <mergeCell ref="K44:L45"/>
    <mergeCell ref="M44:M45"/>
    <mergeCell ref="N44:O45"/>
    <mergeCell ref="P44:P45"/>
    <mergeCell ref="Q44:R45"/>
    <mergeCell ref="G46:H47"/>
    <mergeCell ref="I46:J47"/>
    <mergeCell ref="K46:L47"/>
    <mergeCell ref="M46:M47"/>
    <mergeCell ref="N46:O47"/>
    <mergeCell ref="P46:P47"/>
    <mergeCell ref="Q46:R47"/>
    <mergeCell ref="G48:H49"/>
    <mergeCell ref="I48:J49"/>
    <mergeCell ref="K48:L49"/>
    <mergeCell ref="M48:M49"/>
    <mergeCell ref="N48:O49"/>
    <mergeCell ref="P48:P49"/>
    <mergeCell ref="Q48:R49"/>
    <mergeCell ref="G50:H51"/>
    <mergeCell ref="I50:J51"/>
    <mergeCell ref="K50:L51"/>
    <mergeCell ref="M50:M51"/>
    <mergeCell ref="N50:O51"/>
    <mergeCell ref="P50:P51"/>
    <mergeCell ref="Q50:R51"/>
    <mergeCell ref="G52:H53"/>
    <mergeCell ref="I52:J53"/>
    <mergeCell ref="K52:L53"/>
    <mergeCell ref="M52:M53"/>
    <mergeCell ref="N52:O53"/>
    <mergeCell ref="P52:P53"/>
    <mergeCell ref="Q52:R53"/>
    <mergeCell ref="G54:H55"/>
    <mergeCell ref="I54:J55"/>
    <mergeCell ref="K54:L55"/>
    <mergeCell ref="M54:M55"/>
    <mergeCell ref="N54:O55"/>
    <mergeCell ref="P54:P55"/>
    <mergeCell ref="Q54:R55"/>
    <mergeCell ref="G56:H57"/>
    <mergeCell ref="I56:J57"/>
    <mergeCell ref="K56:L57"/>
    <mergeCell ref="M56:M57"/>
    <mergeCell ref="N56:O57"/>
    <mergeCell ref="P56:P57"/>
    <mergeCell ref="Q56:R57"/>
    <mergeCell ref="G58:H59"/>
    <mergeCell ref="I58:J59"/>
    <mergeCell ref="K58:L59"/>
    <mergeCell ref="M58:M59"/>
    <mergeCell ref="N58:O59"/>
    <mergeCell ref="P58:P59"/>
    <mergeCell ref="Q58:R59"/>
    <mergeCell ref="G60:H61"/>
    <mergeCell ref="I60:J61"/>
    <mergeCell ref="K60:L61"/>
    <mergeCell ref="M60:M61"/>
    <mergeCell ref="N60:O61"/>
    <mergeCell ref="P60:P61"/>
    <mergeCell ref="Q60:R61"/>
    <mergeCell ref="G62:H63"/>
    <mergeCell ref="I62:J63"/>
    <mergeCell ref="K62:L63"/>
    <mergeCell ref="M62:M63"/>
    <mergeCell ref="N62:O63"/>
    <mergeCell ref="P62:P63"/>
    <mergeCell ref="Q62:R63"/>
    <mergeCell ref="G64:H65"/>
    <mergeCell ref="I64:J65"/>
    <mergeCell ref="K64:L65"/>
    <mergeCell ref="M64:M65"/>
    <mergeCell ref="N64:O65"/>
    <mergeCell ref="P64:P65"/>
    <mergeCell ref="Q64:R65"/>
    <mergeCell ref="G66:H67"/>
    <mergeCell ref="I66:J67"/>
    <mergeCell ref="K66:L67"/>
    <mergeCell ref="M66:M67"/>
    <mergeCell ref="N66:O67"/>
    <mergeCell ref="P66:P67"/>
    <mergeCell ref="Q66:R67"/>
    <mergeCell ref="G68:H69"/>
    <mergeCell ref="I68:J69"/>
    <mergeCell ref="K68:L69"/>
    <mergeCell ref="M68:M69"/>
    <mergeCell ref="N68:O69"/>
    <mergeCell ref="P68:P69"/>
    <mergeCell ref="Q68:R69"/>
    <mergeCell ref="G70:H71"/>
    <mergeCell ref="I70:J71"/>
    <mergeCell ref="K70:L71"/>
    <mergeCell ref="M70:M71"/>
    <mergeCell ref="N70:O71"/>
    <mergeCell ref="P70:P71"/>
    <mergeCell ref="Q70:R71"/>
    <mergeCell ref="G72:H73"/>
    <mergeCell ref="I72:J73"/>
    <mergeCell ref="K72:L73"/>
    <mergeCell ref="M72:M73"/>
    <mergeCell ref="N72:O73"/>
    <mergeCell ref="P72:P73"/>
    <mergeCell ref="Q72:R73"/>
    <mergeCell ref="G74:H75"/>
    <mergeCell ref="I74:J75"/>
    <mergeCell ref="K74:L75"/>
    <mergeCell ref="M74:M75"/>
    <mergeCell ref="N74:O75"/>
    <mergeCell ref="P74:P75"/>
    <mergeCell ref="Q74:R75"/>
    <mergeCell ref="G76:H77"/>
    <mergeCell ref="I76:J77"/>
    <mergeCell ref="K76:L77"/>
    <mergeCell ref="M76:M77"/>
    <mergeCell ref="N76:O77"/>
    <mergeCell ref="P76:P77"/>
    <mergeCell ref="Q76:R77"/>
    <mergeCell ref="G78:H79"/>
    <mergeCell ref="I78:J79"/>
    <mergeCell ref="K78:L79"/>
    <mergeCell ref="M78:M79"/>
    <mergeCell ref="N78:O79"/>
    <mergeCell ref="P78:P79"/>
    <mergeCell ref="Q78:R79"/>
    <mergeCell ref="G80:H81"/>
    <mergeCell ref="I80:J81"/>
    <mergeCell ref="K80:L81"/>
    <mergeCell ref="M80:M81"/>
    <mergeCell ref="N80:O81"/>
    <mergeCell ref="P80:P81"/>
    <mergeCell ref="Q80:R81"/>
    <mergeCell ref="G82:H83"/>
    <mergeCell ref="I82:J83"/>
    <mergeCell ref="K82:L83"/>
    <mergeCell ref="M82:M83"/>
    <mergeCell ref="N82:O83"/>
    <mergeCell ref="P82:P83"/>
    <mergeCell ref="Q82:R83"/>
    <mergeCell ref="G84:H85"/>
    <mergeCell ref="I84:J85"/>
    <mergeCell ref="K84:L85"/>
    <mergeCell ref="M84:M85"/>
    <mergeCell ref="N84:O85"/>
    <mergeCell ref="P84:P85"/>
    <mergeCell ref="Q84:R85"/>
    <mergeCell ref="G86:H87"/>
    <mergeCell ref="I86:J87"/>
    <mergeCell ref="K86:L87"/>
    <mergeCell ref="M86:M87"/>
    <mergeCell ref="N86:O87"/>
    <mergeCell ref="P86:P87"/>
    <mergeCell ref="Q86:R87"/>
    <mergeCell ref="G88:H89"/>
    <mergeCell ref="I88:J89"/>
    <mergeCell ref="K88:L89"/>
    <mergeCell ref="M88:M89"/>
    <mergeCell ref="N88:O89"/>
    <mergeCell ref="P88:P89"/>
    <mergeCell ref="Q88:R89"/>
    <mergeCell ref="G90:H91"/>
    <mergeCell ref="I90:J91"/>
    <mergeCell ref="K90:L91"/>
    <mergeCell ref="M90:M91"/>
    <mergeCell ref="N90:O91"/>
    <mergeCell ref="P90:P91"/>
    <mergeCell ref="Q90:R91"/>
    <mergeCell ref="G92:H93"/>
    <mergeCell ref="I92:J93"/>
    <mergeCell ref="K92:L93"/>
    <mergeCell ref="M92:M93"/>
    <mergeCell ref="N92:O93"/>
    <mergeCell ref="P92:P93"/>
    <mergeCell ref="Q92:R93"/>
    <mergeCell ref="G94:H95"/>
    <mergeCell ref="I94:J95"/>
    <mergeCell ref="K94:L95"/>
    <mergeCell ref="M94:M95"/>
    <mergeCell ref="N94:O95"/>
    <mergeCell ref="P94:P95"/>
    <mergeCell ref="Q94:R95"/>
    <mergeCell ref="G96:H97"/>
    <mergeCell ref="I96:J97"/>
    <mergeCell ref="K96:L97"/>
    <mergeCell ref="M96:M97"/>
    <mergeCell ref="N96:O97"/>
    <mergeCell ref="P96:P97"/>
    <mergeCell ref="Q96:R97"/>
    <mergeCell ref="G98:H99"/>
    <mergeCell ref="I98:J99"/>
    <mergeCell ref="K98:L99"/>
    <mergeCell ref="M98:M99"/>
    <mergeCell ref="N98:O99"/>
    <mergeCell ref="P98:P99"/>
    <mergeCell ref="Q98:R99"/>
    <mergeCell ref="G100:H101"/>
    <mergeCell ref="I100:J101"/>
    <mergeCell ref="K100:L101"/>
    <mergeCell ref="M100:M101"/>
    <mergeCell ref="N100:O101"/>
    <mergeCell ref="P100:P101"/>
    <mergeCell ref="Q100:R101"/>
    <mergeCell ref="G102:H103"/>
    <mergeCell ref="I102:J103"/>
    <mergeCell ref="K102:L103"/>
    <mergeCell ref="M102:M103"/>
    <mergeCell ref="N102:O103"/>
    <mergeCell ref="P102:P103"/>
    <mergeCell ref="Q102:R103"/>
    <mergeCell ref="G104:H105"/>
    <mergeCell ref="I104:J105"/>
    <mergeCell ref="K104:L105"/>
    <mergeCell ref="M104:M105"/>
    <mergeCell ref="N104:O105"/>
    <mergeCell ref="P104:P105"/>
    <mergeCell ref="Q104:R105"/>
    <mergeCell ref="G106:H107"/>
    <mergeCell ref="I106:J107"/>
    <mergeCell ref="K106:L107"/>
    <mergeCell ref="M106:M107"/>
    <mergeCell ref="N106:O107"/>
    <mergeCell ref="P106:P107"/>
    <mergeCell ref="Q106:R107"/>
    <mergeCell ref="G108:H109"/>
    <mergeCell ref="I108:J109"/>
    <mergeCell ref="K108:L109"/>
    <mergeCell ref="M108:M109"/>
    <mergeCell ref="N108:O109"/>
    <mergeCell ref="P108:P109"/>
    <mergeCell ref="Q108:R109"/>
    <mergeCell ref="G110:H111"/>
    <mergeCell ref="I110:J111"/>
    <mergeCell ref="K110:L111"/>
    <mergeCell ref="M110:M111"/>
    <mergeCell ref="N110:O111"/>
    <mergeCell ref="P110:P111"/>
    <mergeCell ref="Q110:R111"/>
    <mergeCell ref="G112:H113"/>
    <mergeCell ref="I112:J113"/>
    <mergeCell ref="K112:L113"/>
    <mergeCell ref="M112:M113"/>
    <mergeCell ref="N112:O113"/>
    <mergeCell ref="P112:P113"/>
    <mergeCell ref="Q112:R113"/>
    <mergeCell ref="G114:H115"/>
    <mergeCell ref="I114:J115"/>
    <mergeCell ref="K114:L115"/>
    <mergeCell ref="M114:M115"/>
    <mergeCell ref="N114:O115"/>
    <mergeCell ref="P114:P115"/>
    <mergeCell ref="Q114:R115"/>
    <mergeCell ref="G116:H117"/>
    <mergeCell ref="I116:J117"/>
    <mergeCell ref="K116:L117"/>
    <mergeCell ref="M116:M117"/>
    <mergeCell ref="N116:O117"/>
    <mergeCell ref="P116:P117"/>
    <mergeCell ref="Q116:R117"/>
    <mergeCell ref="G118:H119"/>
    <mergeCell ref="I118:J119"/>
    <mergeCell ref="K118:L119"/>
    <mergeCell ref="M118:M119"/>
    <mergeCell ref="N118:O119"/>
    <mergeCell ref="P118:P119"/>
    <mergeCell ref="Q118:R119"/>
    <mergeCell ref="G120:H121"/>
    <mergeCell ref="I120:J121"/>
    <mergeCell ref="K120:L121"/>
    <mergeCell ref="M120:M121"/>
    <mergeCell ref="N120:O121"/>
    <mergeCell ref="P120:P121"/>
    <mergeCell ref="Q120:R121"/>
    <mergeCell ref="G122:H123"/>
    <mergeCell ref="I122:J123"/>
    <mergeCell ref="K122:L123"/>
    <mergeCell ref="M122:M123"/>
    <mergeCell ref="N122:O123"/>
    <mergeCell ref="P122:P123"/>
    <mergeCell ref="Q122:R123"/>
    <mergeCell ref="G124:H125"/>
    <mergeCell ref="I124:J125"/>
    <mergeCell ref="K124:L125"/>
    <mergeCell ref="M124:M125"/>
    <mergeCell ref="N124:O125"/>
    <mergeCell ref="P124:P125"/>
    <mergeCell ref="Q124:R125"/>
    <mergeCell ref="G126:H127"/>
    <mergeCell ref="I126:J127"/>
    <mergeCell ref="K126:L127"/>
    <mergeCell ref="M126:M127"/>
    <mergeCell ref="N126:O127"/>
    <mergeCell ref="P126:P127"/>
    <mergeCell ref="Q126:R127"/>
    <mergeCell ref="G128:H129"/>
    <mergeCell ref="I128:J129"/>
    <mergeCell ref="K128:L129"/>
    <mergeCell ref="M128:M129"/>
    <mergeCell ref="N128:O129"/>
    <mergeCell ref="P128:P129"/>
    <mergeCell ref="Q128:R129"/>
    <mergeCell ref="G130:H131"/>
    <mergeCell ref="I130:J131"/>
    <mergeCell ref="K130:L131"/>
    <mergeCell ref="M130:M131"/>
    <mergeCell ref="N130:O131"/>
    <mergeCell ref="P130:P131"/>
    <mergeCell ref="Q130:R131"/>
    <mergeCell ref="G132:H133"/>
    <mergeCell ref="I132:J133"/>
    <mergeCell ref="K132:L133"/>
    <mergeCell ref="M132:M133"/>
    <mergeCell ref="N132:O133"/>
    <mergeCell ref="P132:P133"/>
    <mergeCell ref="Q132:R133"/>
    <mergeCell ref="G134:H135"/>
    <mergeCell ref="I134:J135"/>
    <mergeCell ref="K134:L135"/>
    <mergeCell ref="M134:M135"/>
    <mergeCell ref="N134:O135"/>
    <mergeCell ref="P134:P135"/>
    <mergeCell ref="Q134:R135"/>
    <mergeCell ref="G136:H137"/>
    <mergeCell ref="I136:J137"/>
    <mergeCell ref="K136:L137"/>
    <mergeCell ref="M136:M137"/>
    <mergeCell ref="N136:O137"/>
    <mergeCell ref="P136:P137"/>
    <mergeCell ref="Q136:R137"/>
    <mergeCell ref="G138:H139"/>
    <mergeCell ref="I138:J139"/>
    <mergeCell ref="K138:L139"/>
    <mergeCell ref="M138:M139"/>
    <mergeCell ref="N138:O139"/>
    <mergeCell ref="P138:P139"/>
    <mergeCell ref="Q138:R139"/>
    <mergeCell ref="G140:H141"/>
    <mergeCell ref="I140:J141"/>
    <mergeCell ref="K140:L141"/>
    <mergeCell ref="M140:M141"/>
    <mergeCell ref="N140:O141"/>
    <mergeCell ref="P140:P141"/>
    <mergeCell ref="Q140:R141"/>
    <mergeCell ref="G142:H143"/>
    <mergeCell ref="I142:J143"/>
    <mergeCell ref="K142:L143"/>
    <mergeCell ref="M142:M143"/>
    <mergeCell ref="N142:O143"/>
    <mergeCell ref="P142:P143"/>
    <mergeCell ref="Q142:R143"/>
    <mergeCell ref="G144:H145"/>
    <mergeCell ref="I144:J145"/>
    <mergeCell ref="K144:L145"/>
    <mergeCell ref="M144:M145"/>
    <mergeCell ref="N144:O145"/>
    <mergeCell ref="P144:P145"/>
    <mergeCell ref="Q144:R145"/>
    <mergeCell ref="G146:H147"/>
    <mergeCell ref="I146:J147"/>
    <mergeCell ref="K146:L147"/>
    <mergeCell ref="M146:M147"/>
    <mergeCell ref="N146:O147"/>
    <mergeCell ref="P146:P147"/>
    <mergeCell ref="Q146:R147"/>
    <mergeCell ref="G148:H149"/>
    <mergeCell ref="I148:J149"/>
    <mergeCell ref="K148:L149"/>
    <mergeCell ref="M148:M149"/>
    <mergeCell ref="N148:O149"/>
    <mergeCell ref="P148:P149"/>
    <mergeCell ref="Q148:R149"/>
    <mergeCell ref="S148:T149"/>
    <mergeCell ref="G150:H151"/>
    <mergeCell ref="I150:J151"/>
    <mergeCell ref="K150:L151"/>
    <mergeCell ref="M150:M151"/>
    <mergeCell ref="N150:O151"/>
    <mergeCell ref="P150:P151"/>
    <mergeCell ref="Q150:R151"/>
    <mergeCell ref="G152:H153"/>
    <mergeCell ref="I152:J153"/>
    <mergeCell ref="K152:L153"/>
    <mergeCell ref="M152:M153"/>
    <mergeCell ref="N152:O153"/>
    <mergeCell ref="P152:P153"/>
    <mergeCell ref="Q152:R153"/>
    <mergeCell ref="G154:H155"/>
    <mergeCell ref="I154:J155"/>
    <mergeCell ref="K154:L155"/>
    <mergeCell ref="M154:M155"/>
    <mergeCell ref="N154:O155"/>
    <mergeCell ref="P154:P155"/>
    <mergeCell ref="Q154:R155"/>
    <mergeCell ref="G156:H157"/>
    <mergeCell ref="I156:J157"/>
    <mergeCell ref="K156:L157"/>
    <mergeCell ref="M156:M157"/>
    <mergeCell ref="N156:O157"/>
    <mergeCell ref="P156:P157"/>
    <mergeCell ref="Q156:R157"/>
    <mergeCell ref="G158:H159"/>
    <mergeCell ref="I158:J159"/>
    <mergeCell ref="K158:L159"/>
    <mergeCell ref="M158:M159"/>
    <mergeCell ref="N158:O159"/>
    <mergeCell ref="P158:P159"/>
    <mergeCell ref="Q158:R159"/>
    <mergeCell ref="G160:H161"/>
    <mergeCell ref="I160:J161"/>
    <mergeCell ref="K160:L161"/>
    <mergeCell ref="M160:M161"/>
    <mergeCell ref="N160:O161"/>
    <mergeCell ref="P160:P161"/>
    <mergeCell ref="Q160:R161"/>
    <mergeCell ref="G162:H163"/>
    <mergeCell ref="I162:J163"/>
    <mergeCell ref="K162:L163"/>
    <mergeCell ref="M162:M163"/>
    <mergeCell ref="N162:O163"/>
    <mergeCell ref="P162:P163"/>
    <mergeCell ref="Q162:R163"/>
    <mergeCell ref="G164:H165"/>
    <mergeCell ref="I164:J165"/>
    <mergeCell ref="K164:L165"/>
    <mergeCell ref="M164:M165"/>
    <mergeCell ref="N164:O165"/>
    <mergeCell ref="P164:P165"/>
    <mergeCell ref="Q164:R165"/>
    <mergeCell ref="G166:H167"/>
    <mergeCell ref="I166:J167"/>
    <mergeCell ref="K166:L167"/>
    <mergeCell ref="M166:M167"/>
    <mergeCell ref="N166:O167"/>
    <mergeCell ref="P166:P167"/>
    <mergeCell ref="Q166:R167"/>
    <mergeCell ref="G168:H169"/>
    <mergeCell ref="I168:J169"/>
    <mergeCell ref="K168:L169"/>
    <mergeCell ref="M168:M169"/>
    <mergeCell ref="N168:O169"/>
    <mergeCell ref="P168:P169"/>
    <mergeCell ref="Q168:R169"/>
    <mergeCell ref="G170:H171"/>
    <mergeCell ref="I170:J171"/>
    <mergeCell ref="K170:L171"/>
    <mergeCell ref="M170:M171"/>
    <mergeCell ref="N170:O171"/>
    <mergeCell ref="P170:P171"/>
    <mergeCell ref="Q170:R171"/>
    <mergeCell ref="G172:H173"/>
    <mergeCell ref="I172:J173"/>
    <mergeCell ref="K172:L173"/>
    <mergeCell ref="M172:M173"/>
    <mergeCell ref="N172:O173"/>
    <mergeCell ref="P172:P173"/>
    <mergeCell ref="Q172:R173"/>
    <mergeCell ref="G174:H175"/>
    <mergeCell ref="I174:J175"/>
    <mergeCell ref="K174:L175"/>
    <mergeCell ref="M174:M175"/>
    <mergeCell ref="N174:O175"/>
    <mergeCell ref="P174:P175"/>
    <mergeCell ref="Q174:R175"/>
    <mergeCell ref="G176:H177"/>
    <mergeCell ref="I176:J177"/>
    <mergeCell ref="K176:L177"/>
    <mergeCell ref="M176:M177"/>
    <mergeCell ref="N176:O177"/>
    <mergeCell ref="P176:P177"/>
    <mergeCell ref="Q176:R177"/>
    <mergeCell ref="G178:H179"/>
    <mergeCell ref="I178:J179"/>
    <mergeCell ref="K178:L179"/>
    <mergeCell ref="M178:M179"/>
    <mergeCell ref="N178:O179"/>
    <mergeCell ref="P178:P179"/>
    <mergeCell ref="Q178:R179"/>
    <mergeCell ref="G180:H181"/>
    <mergeCell ref="I180:J181"/>
    <mergeCell ref="K180:L181"/>
    <mergeCell ref="M180:M181"/>
    <mergeCell ref="N180:O181"/>
    <mergeCell ref="P180:P181"/>
    <mergeCell ref="Q180:R181"/>
    <mergeCell ref="G182:H183"/>
    <mergeCell ref="I182:J183"/>
    <mergeCell ref="K182:L183"/>
    <mergeCell ref="M182:M183"/>
    <mergeCell ref="N182:O183"/>
    <mergeCell ref="P182:P183"/>
    <mergeCell ref="Q182:R183"/>
    <mergeCell ref="G184:H185"/>
    <mergeCell ref="I184:J185"/>
    <mergeCell ref="K184:L185"/>
    <mergeCell ref="M184:M185"/>
    <mergeCell ref="N184:O185"/>
    <mergeCell ref="P184:P185"/>
    <mergeCell ref="Q184:R185"/>
    <mergeCell ref="G186:H187"/>
    <mergeCell ref="I186:J187"/>
    <mergeCell ref="K186:L187"/>
    <mergeCell ref="M186:M187"/>
    <mergeCell ref="N186:O187"/>
    <mergeCell ref="P186:P187"/>
    <mergeCell ref="Q186:R187"/>
    <mergeCell ref="G188:H189"/>
    <mergeCell ref="I188:J189"/>
    <mergeCell ref="K188:L189"/>
    <mergeCell ref="M188:M189"/>
    <mergeCell ref="N188:O189"/>
    <mergeCell ref="P188:P189"/>
    <mergeCell ref="Q188:R189"/>
    <mergeCell ref="G190:H191"/>
    <mergeCell ref="I190:J191"/>
    <mergeCell ref="K190:L191"/>
    <mergeCell ref="M190:M191"/>
    <mergeCell ref="N190:O191"/>
    <mergeCell ref="P190:P191"/>
    <mergeCell ref="Q190:R191"/>
    <mergeCell ref="G192:H193"/>
    <mergeCell ref="I192:J193"/>
    <mergeCell ref="K192:L193"/>
    <mergeCell ref="M192:M193"/>
    <mergeCell ref="N192:O193"/>
    <mergeCell ref="P192:P193"/>
    <mergeCell ref="Q192:R193"/>
    <mergeCell ref="G194:H195"/>
    <mergeCell ref="I194:J195"/>
    <mergeCell ref="K194:L195"/>
    <mergeCell ref="M194:M195"/>
    <mergeCell ref="N194:O195"/>
    <mergeCell ref="P194:P195"/>
    <mergeCell ref="Q194:R195"/>
    <mergeCell ref="G196:H197"/>
    <mergeCell ref="I196:J197"/>
    <mergeCell ref="K196:L197"/>
    <mergeCell ref="M196:M197"/>
    <mergeCell ref="N196:O197"/>
    <mergeCell ref="P196:P197"/>
    <mergeCell ref="Q196:R197"/>
    <mergeCell ref="G198:H199"/>
    <mergeCell ref="I198:J199"/>
    <mergeCell ref="K198:L199"/>
    <mergeCell ref="M198:M199"/>
    <mergeCell ref="N198:O199"/>
    <mergeCell ref="P198:P199"/>
    <mergeCell ref="Q198:R199"/>
    <mergeCell ref="G200:H201"/>
    <mergeCell ref="I200:J201"/>
    <mergeCell ref="K200:L201"/>
    <mergeCell ref="M200:M201"/>
    <mergeCell ref="N200:O201"/>
    <mergeCell ref="P200:P201"/>
    <mergeCell ref="Q200:R201"/>
    <mergeCell ref="G202:H203"/>
    <mergeCell ref="I202:J203"/>
    <mergeCell ref="K202:L203"/>
    <mergeCell ref="M202:M203"/>
    <mergeCell ref="N202:O203"/>
    <mergeCell ref="P202:P203"/>
    <mergeCell ref="Q202:R203"/>
    <mergeCell ref="G204:H205"/>
    <mergeCell ref="I204:J205"/>
    <mergeCell ref="K204:L205"/>
    <mergeCell ref="M204:M205"/>
    <mergeCell ref="N204:O205"/>
    <mergeCell ref="P204:P205"/>
    <mergeCell ref="Q204:R205"/>
    <mergeCell ref="G206:H207"/>
    <mergeCell ref="I206:J207"/>
    <mergeCell ref="K206:L207"/>
    <mergeCell ref="M206:M207"/>
    <mergeCell ref="N206:O207"/>
    <mergeCell ref="P206:P207"/>
    <mergeCell ref="Q206:R207"/>
    <mergeCell ref="G208:H209"/>
    <mergeCell ref="I208:J209"/>
    <mergeCell ref="K208:L209"/>
    <mergeCell ref="M208:M209"/>
    <mergeCell ref="N208:O209"/>
    <mergeCell ref="P208:P209"/>
    <mergeCell ref="Q208:R209"/>
    <mergeCell ref="G210:H211"/>
    <mergeCell ref="I210:J211"/>
    <mergeCell ref="K210:L211"/>
    <mergeCell ref="M210:M211"/>
    <mergeCell ref="N210:O211"/>
    <mergeCell ref="P210:P211"/>
    <mergeCell ref="Q210:R211"/>
    <mergeCell ref="G212:H213"/>
    <mergeCell ref="I212:J213"/>
    <mergeCell ref="K212:L213"/>
    <mergeCell ref="M212:M213"/>
    <mergeCell ref="N212:O213"/>
    <mergeCell ref="P212:P213"/>
    <mergeCell ref="Q212:R213"/>
    <mergeCell ref="G214:H215"/>
    <mergeCell ref="I214:J215"/>
    <mergeCell ref="K214:L215"/>
    <mergeCell ref="M214:M215"/>
    <mergeCell ref="N214:O215"/>
    <mergeCell ref="P214:P215"/>
    <mergeCell ref="Q214:R215"/>
    <mergeCell ref="G216:H217"/>
    <mergeCell ref="I216:J217"/>
    <mergeCell ref="K216:L217"/>
    <mergeCell ref="M216:M217"/>
    <mergeCell ref="N216:O217"/>
    <mergeCell ref="P216:P217"/>
    <mergeCell ref="Q216:R217"/>
    <mergeCell ref="G218:H219"/>
    <mergeCell ref="I218:J219"/>
    <mergeCell ref="K218:L219"/>
    <mergeCell ref="M218:M219"/>
    <mergeCell ref="N218:O219"/>
    <mergeCell ref="P218:P219"/>
    <mergeCell ref="Q218:R219"/>
    <mergeCell ref="G220:H221"/>
    <mergeCell ref="I220:J221"/>
    <mergeCell ref="K220:L221"/>
    <mergeCell ref="M220:M221"/>
    <mergeCell ref="N220:O221"/>
    <mergeCell ref="P220:P221"/>
    <mergeCell ref="Q220:R221"/>
    <mergeCell ref="G222:H223"/>
    <mergeCell ref="I222:J223"/>
    <mergeCell ref="K222:L223"/>
    <mergeCell ref="M222:M223"/>
    <mergeCell ref="N222:O223"/>
    <mergeCell ref="P222:P223"/>
    <mergeCell ref="Q222:R223"/>
    <mergeCell ref="G224:H225"/>
    <mergeCell ref="I224:J225"/>
    <mergeCell ref="K224:L225"/>
    <mergeCell ref="M224:M225"/>
    <mergeCell ref="N224:O225"/>
    <mergeCell ref="P224:P225"/>
    <mergeCell ref="Q224:R225"/>
  </mergeCells>
  <phoneticPr fontId="7"/>
  <printOptions horizontalCentered="1"/>
  <pageMargins left="0.19685039370078741" right="0.19685039370078741" top="1.1417322834645669" bottom="0.55118110236220474" header="0.51181102362204722" footer="0.23622047244094491"/>
  <pageSetup paperSize="9" scale="83" fitToWidth="1" fitToHeight="1" orientation="landscape" usePrinterDefaults="1" r:id="rId1"/>
  <headerFooter alignWithMargins="0">
    <oddFooter>&amp;C&amp;B&amp;14- &amp;P -</oddFooter>
  </headerFooter>
  <rowBreaks count="6" manualBreakCount="6">
    <brk id="31" max="19" man="1"/>
    <brk id="57" max="19" man="1"/>
    <brk id="113" max="19" man="1"/>
    <brk id="143" max="19" man="1"/>
    <brk id="169" max="19" man="1"/>
    <brk id="203" max="19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消費税総括表</vt:lpstr>
      <vt:lpstr>事業費総括表</vt:lpstr>
      <vt:lpstr>本工事費内訳書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2024-06-19T11:24:47Z</dcterms:created>
  <dcterms:modified xsi:type="dcterms:W3CDTF">2024-06-24T02:27:13Z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2024-06-24T02:27:13Z</vt:filetime>
  </property>
</Properties>
</file>