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60DC3AD0-419C-4163-A4C3-6643588908AC}" xr6:coauthVersionLast="36" xr6:coauthVersionMax="36" xr10:uidLastSave="{00000000-0000-0000-0000-000000000000}"/>
  <bookViews>
    <workbookView xWindow="0" yWindow="0" windowWidth="22260" windowHeight="12648" tabRatio="825" activeTab="2" xr2:uid="{00000000-000D-0000-FFFF-FFFF00000000}"/>
  </bookViews>
  <sheets>
    <sheet name="★使い方の説明★" sheetId="9" r:id="rId1"/>
    <sheet name="基本情報" sheetId="7" r:id="rId2"/>
    <sheet name="出納簿" sheetId="1" r:id="rId3"/>
    <sheet name="入力シート" sheetId="11" r:id="rId4"/>
    <sheet name="収支報告書（1月）" sheetId="3" r:id="rId5"/>
    <sheet name="参加者別細目書" sheetId="5" r:id="rId6"/>
    <sheet name="細目書内訳" sheetId="10" r:id="rId7"/>
    <sheet name="収支決算書（3月）" sheetId="6" r:id="rId8"/>
    <sheet name="収支項目" sheetId="8" r:id="rId9"/>
    <sheet name="所得計算表" sheetId="4" r:id="rId10"/>
  </sheets>
  <definedNames>
    <definedName name="_xlnm._FilterDatabase" localSheetId="2" hidden="1">出納簿!$B$5:$J$97</definedName>
    <definedName name="_xlnm.Print_Area" localSheetId="0">★使い方の説明★!$A:$J</definedName>
    <definedName name="_xlnm.Print_Area" localSheetId="6">細目書内訳!$A$8:$M$103</definedName>
    <definedName name="_xlnm.Print_Area" localSheetId="5">参加者別細目書!$B$8:$H$102</definedName>
    <definedName name="_xlnm.Print_Area" localSheetId="7">'収支決算書（3月）'!$C$3:$J$47</definedName>
    <definedName name="_xlnm.Print_Area" localSheetId="4">'収支報告書（1月）'!$C$3:$L$51</definedName>
    <definedName name="_xlnm.Print_Area" localSheetId="2">出納簿!$B$1:$J$45</definedName>
    <definedName name="_xlnm.Print_Area" localSheetId="9">所得計算表!$A$1:$L$369</definedName>
    <definedName name="_xlnm.Print_Area" localSheetId="3">入力シート!$A$4:$Q$101</definedName>
    <definedName name="_xlnm.Print_Titles" localSheetId="0">★使い方の説明★!$1:$6</definedName>
    <definedName name="_xlnm.Print_Titles" localSheetId="6">細目書内訳!$8:$13</definedName>
    <definedName name="_xlnm.Print_Titles" localSheetId="5">参加者別細目書!$8:$12</definedName>
    <definedName name="_xlnm.Print_Titles" localSheetId="2">出納簿!$1:$5</definedName>
    <definedName name="_xlnm.Print_Titles" localSheetId="3">入力シート!$4:$11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33" i="4" l="1"/>
  <c r="G533" i="4"/>
  <c r="I533" i="4" s="1"/>
  <c r="K533" i="4" s="1"/>
  <c r="L533" i="4" s="1"/>
  <c r="F533" i="4"/>
  <c r="E533" i="4"/>
  <c r="D533" i="4"/>
  <c r="C533" i="4"/>
  <c r="B533" i="4"/>
  <c r="A533" i="4"/>
  <c r="L530" i="4"/>
  <c r="I529" i="4"/>
  <c r="N527" i="4"/>
  <c r="G527" i="4"/>
  <c r="I527" i="4" s="1"/>
  <c r="K527" i="4" s="1"/>
  <c r="F527" i="4"/>
  <c r="E527" i="4"/>
  <c r="D527" i="4"/>
  <c r="C527" i="4"/>
  <c r="B527" i="4"/>
  <c r="A527" i="4"/>
  <c r="L524" i="4"/>
  <c r="I523" i="4"/>
  <c r="N521" i="4"/>
  <c r="G521" i="4"/>
  <c r="I521" i="4" s="1"/>
  <c r="K521" i="4" s="1"/>
  <c r="E521" i="4"/>
  <c r="D521" i="4"/>
  <c r="C521" i="4"/>
  <c r="F521" i="4" s="1"/>
  <c r="B521" i="4"/>
  <c r="A521" i="4"/>
  <c r="L518" i="4"/>
  <c r="I517" i="4"/>
  <c r="N515" i="4"/>
  <c r="G515" i="4"/>
  <c r="I515" i="4" s="1"/>
  <c r="K515" i="4" s="1"/>
  <c r="E515" i="4"/>
  <c r="D515" i="4"/>
  <c r="C515" i="4"/>
  <c r="B515" i="4"/>
  <c r="A515" i="4"/>
  <c r="L512" i="4"/>
  <c r="I511" i="4"/>
  <c r="N509" i="4"/>
  <c r="G509" i="4"/>
  <c r="I509" i="4" s="1"/>
  <c r="K509" i="4" s="1"/>
  <c r="E509" i="4"/>
  <c r="D509" i="4"/>
  <c r="C509" i="4"/>
  <c r="B509" i="4"/>
  <c r="A509" i="4"/>
  <c r="L506" i="4"/>
  <c r="I505" i="4"/>
  <c r="N503" i="4"/>
  <c r="G503" i="4"/>
  <c r="I503" i="4" s="1"/>
  <c r="K503" i="4" s="1"/>
  <c r="F503" i="4"/>
  <c r="L503" i="4" s="1"/>
  <c r="E503" i="4"/>
  <c r="D503" i="4"/>
  <c r="C503" i="4"/>
  <c r="B503" i="4"/>
  <c r="A503" i="4"/>
  <c r="L500" i="4"/>
  <c r="I499" i="4"/>
  <c r="N497" i="4"/>
  <c r="G497" i="4"/>
  <c r="I497" i="4" s="1"/>
  <c r="K497" i="4" s="1"/>
  <c r="E497" i="4"/>
  <c r="D497" i="4"/>
  <c r="C497" i="4"/>
  <c r="F497" i="4" s="1"/>
  <c r="B497" i="4"/>
  <c r="A497" i="4"/>
  <c r="L494" i="4"/>
  <c r="I493" i="4"/>
  <c r="N492" i="4"/>
  <c r="G492" i="4"/>
  <c r="I492" i="4" s="1"/>
  <c r="K492" i="4" s="1"/>
  <c r="E492" i="4"/>
  <c r="D492" i="4"/>
  <c r="C492" i="4"/>
  <c r="F492" i="4" s="1"/>
  <c r="B492" i="4"/>
  <c r="A492" i="4"/>
  <c r="L489" i="4"/>
  <c r="I488" i="4"/>
  <c r="N486" i="4"/>
  <c r="G486" i="4"/>
  <c r="I486" i="4" s="1"/>
  <c r="K486" i="4" s="1"/>
  <c r="E486" i="4"/>
  <c r="D486" i="4"/>
  <c r="C486" i="4"/>
  <c r="F486" i="4" s="1"/>
  <c r="B486" i="4"/>
  <c r="A486" i="4"/>
  <c r="L483" i="4"/>
  <c r="I482" i="4"/>
  <c r="N480" i="4"/>
  <c r="G480" i="4"/>
  <c r="I480" i="4" s="1"/>
  <c r="K480" i="4" s="1"/>
  <c r="E480" i="4"/>
  <c r="D480" i="4"/>
  <c r="C480" i="4"/>
  <c r="B480" i="4"/>
  <c r="A480" i="4"/>
  <c r="L477" i="4"/>
  <c r="I476" i="4"/>
  <c r="N474" i="4"/>
  <c r="G474" i="4"/>
  <c r="I474" i="4" s="1"/>
  <c r="K474" i="4" s="1"/>
  <c r="E474" i="4"/>
  <c r="D474" i="4"/>
  <c r="C474" i="4"/>
  <c r="B474" i="4"/>
  <c r="A474" i="4"/>
  <c r="L471" i="4"/>
  <c r="I470" i="4"/>
  <c r="N468" i="4"/>
  <c r="G468" i="4"/>
  <c r="I468" i="4" s="1"/>
  <c r="K468" i="4" s="1"/>
  <c r="E468" i="4"/>
  <c r="F468" i="4" s="1"/>
  <c r="L468" i="4" s="1"/>
  <c r="D468" i="4"/>
  <c r="C468" i="4"/>
  <c r="B468" i="4"/>
  <c r="A468" i="4"/>
  <c r="L465" i="4"/>
  <c r="I464" i="4"/>
  <c r="N462" i="4"/>
  <c r="G462" i="4"/>
  <c r="I462" i="4" s="1"/>
  <c r="K462" i="4" s="1"/>
  <c r="E462" i="4"/>
  <c r="D462" i="4"/>
  <c r="C462" i="4"/>
  <c r="B462" i="4"/>
  <c r="A462" i="4"/>
  <c r="L459" i="4"/>
  <c r="I458" i="4"/>
  <c r="N456" i="4"/>
  <c r="G456" i="4"/>
  <c r="I456" i="4" s="1"/>
  <c r="K456" i="4" s="1"/>
  <c r="E456" i="4"/>
  <c r="D456" i="4"/>
  <c r="C456" i="4"/>
  <c r="B456" i="4"/>
  <c r="A456" i="4"/>
  <c r="L453" i="4"/>
  <c r="I452" i="4"/>
  <c r="N451" i="4"/>
  <c r="G451" i="4"/>
  <c r="I451" i="4" s="1"/>
  <c r="K451" i="4" s="1"/>
  <c r="E451" i="4"/>
  <c r="D451" i="4"/>
  <c r="C451" i="4"/>
  <c r="F451" i="4" s="1"/>
  <c r="L451" i="4" s="1"/>
  <c r="B451" i="4"/>
  <c r="A451" i="4"/>
  <c r="L448" i="4"/>
  <c r="I447" i="4"/>
  <c r="N445" i="4"/>
  <c r="G445" i="4"/>
  <c r="I445" i="4" s="1"/>
  <c r="K445" i="4" s="1"/>
  <c r="E445" i="4"/>
  <c r="F445" i="4" s="1"/>
  <c r="D445" i="4"/>
  <c r="C445" i="4"/>
  <c r="B445" i="4"/>
  <c r="A445" i="4"/>
  <c r="L442" i="4"/>
  <c r="I441" i="4"/>
  <c r="N439" i="4"/>
  <c r="G439" i="4"/>
  <c r="I439" i="4" s="1"/>
  <c r="K439" i="4" s="1"/>
  <c r="E439" i="4"/>
  <c r="D439" i="4"/>
  <c r="C439" i="4"/>
  <c r="B439" i="4"/>
  <c r="A439" i="4"/>
  <c r="L436" i="4"/>
  <c r="I435" i="4"/>
  <c r="N433" i="4"/>
  <c r="G433" i="4"/>
  <c r="I433" i="4" s="1"/>
  <c r="K433" i="4" s="1"/>
  <c r="E433" i="4"/>
  <c r="D433" i="4"/>
  <c r="C433" i="4"/>
  <c r="F433" i="4" s="1"/>
  <c r="L433" i="4" s="1"/>
  <c r="B433" i="4"/>
  <c r="A433" i="4"/>
  <c r="L430" i="4"/>
  <c r="I429" i="4"/>
  <c r="N427" i="4"/>
  <c r="G427" i="4"/>
  <c r="I427" i="4" s="1"/>
  <c r="K427" i="4" s="1"/>
  <c r="E427" i="4"/>
  <c r="D427" i="4"/>
  <c r="C427" i="4"/>
  <c r="F427" i="4" s="1"/>
  <c r="B427" i="4"/>
  <c r="A427" i="4"/>
  <c r="L424" i="4"/>
  <c r="I423" i="4"/>
  <c r="N421" i="4"/>
  <c r="G421" i="4"/>
  <c r="I421" i="4" s="1"/>
  <c r="K421" i="4" s="1"/>
  <c r="E421" i="4"/>
  <c r="D421" i="4"/>
  <c r="C421" i="4"/>
  <c r="F421" i="4" s="1"/>
  <c r="B421" i="4"/>
  <c r="A421" i="4"/>
  <c r="L418" i="4"/>
  <c r="I417" i="4"/>
  <c r="N415" i="4"/>
  <c r="G415" i="4"/>
  <c r="I415" i="4" s="1"/>
  <c r="K415" i="4" s="1"/>
  <c r="E415" i="4"/>
  <c r="D415" i="4"/>
  <c r="C415" i="4"/>
  <c r="F415" i="4" s="1"/>
  <c r="B415" i="4"/>
  <c r="A415" i="4"/>
  <c r="L412" i="4"/>
  <c r="I411" i="4"/>
  <c r="N410" i="4"/>
  <c r="G410" i="4"/>
  <c r="I410" i="4" s="1"/>
  <c r="K410" i="4" s="1"/>
  <c r="E410" i="4"/>
  <c r="D410" i="4"/>
  <c r="C410" i="4"/>
  <c r="B410" i="4"/>
  <c r="A410" i="4"/>
  <c r="L407" i="4"/>
  <c r="I406" i="4"/>
  <c r="N404" i="4"/>
  <c r="G404" i="4"/>
  <c r="I404" i="4" s="1"/>
  <c r="K404" i="4" s="1"/>
  <c r="F404" i="4"/>
  <c r="L404" i="4" s="1"/>
  <c r="E404" i="4"/>
  <c r="D404" i="4"/>
  <c r="C404" i="4"/>
  <c r="B404" i="4"/>
  <c r="A404" i="4"/>
  <c r="L401" i="4"/>
  <c r="I400" i="4"/>
  <c r="N398" i="4"/>
  <c r="G398" i="4"/>
  <c r="I398" i="4" s="1"/>
  <c r="K398" i="4" s="1"/>
  <c r="E398" i="4"/>
  <c r="D398" i="4"/>
  <c r="C398" i="4"/>
  <c r="F398" i="4" s="1"/>
  <c r="L398" i="4" s="1"/>
  <c r="B398" i="4"/>
  <c r="A398" i="4"/>
  <c r="L395" i="4"/>
  <c r="I394" i="4"/>
  <c r="N392" i="4"/>
  <c r="G392" i="4"/>
  <c r="I392" i="4" s="1"/>
  <c r="K392" i="4" s="1"/>
  <c r="E392" i="4"/>
  <c r="D392" i="4"/>
  <c r="C392" i="4"/>
  <c r="B392" i="4"/>
  <c r="A392" i="4"/>
  <c r="L389" i="4"/>
  <c r="I388" i="4"/>
  <c r="N386" i="4"/>
  <c r="G386" i="4"/>
  <c r="I386" i="4" s="1"/>
  <c r="K386" i="4" s="1"/>
  <c r="E386" i="4"/>
  <c r="D386" i="4"/>
  <c r="C386" i="4"/>
  <c r="F386" i="4" s="1"/>
  <c r="B386" i="4"/>
  <c r="A386" i="4"/>
  <c r="L383" i="4"/>
  <c r="I382" i="4"/>
  <c r="N380" i="4"/>
  <c r="G380" i="4"/>
  <c r="I380" i="4" s="1"/>
  <c r="K380" i="4" s="1"/>
  <c r="E380" i="4"/>
  <c r="D380" i="4"/>
  <c r="C380" i="4"/>
  <c r="F380" i="4" s="1"/>
  <c r="L380" i="4" s="1"/>
  <c r="B380" i="4"/>
  <c r="A380" i="4"/>
  <c r="L377" i="4"/>
  <c r="I376" i="4"/>
  <c r="N374" i="4"/>
  <c r="G374" i="4"/>
  <c r="I374" i="4" s="1"/>
  <c r="K374" i="4" s="1"/>
  <c r="E374" i="4"/>
  <c r="F374" i="4" s="1"/>
  <c r="L374" i="4" s="1"/>
  <c r="D374" i="4"/>
  <c r="C374" i="4"/>
  <c r="B374" i="4"/>
  <c r="A374" i="4"/>
  <c r="L371" i="4"/>
  <c r="I370" i="4"/>
  <c r="N369" i="4"/>
  <c r="G369" i="4"/>
  <c r="I369" i="4" s="1"/>
  <c r="K369" i="4" s="1"/>
  <c r="E369" i="4"/>
  <c r="F369" i="4" s="1"/>
  <c r="D369" i="4"/>
  <c r="C369" i="4"/>
  <c r="B369" i="4"/>
  <c r="A369" i="4"/>
  <c r="L366" i="4"/>
  <c r="I365" i="4"/>
  <c r="N363" i="4"/>
  <c r="G363" i="4"/>
  <c r="I363" i="4" s="1"/>
  <c r="K363" i="4" s="1"/>
  <c r="E363" i="4"/>
  <c r="D363" i="4"/>
  <c r="C363" i="4"/>
  <c r="F363" i="4" s="1"/>
  <c r="B363" i="4"/>
  <c r="A363" i="4"/>
  <c r="L360" i="4"/>
  <c r="I359" i="4"/>
  <c r="N357" i="4"/>
  <c r="G357" i="4"/>
  <c r="I357" i="4" s="1"/>
  <c r="K357" i="4" s="1"/>
  <c r="E357" i="4"/>
  <c r="D357" i="4"/>
  <c r="C357" i="4"/>
  <c r="F357" i="4" s="1"/>
  <c r="B357" i="4"/>
  <c r="A357" i="4"/>
  <c r="L354" i="4"/>
  <c r="I353" i="4"/>
  <c r="N351" i="4"/>
  <c r="G351" i="4"/>
  <c r="I351" i="4" s="1"/>
  <c r="K351" i="4" s="1"/>
  <c r="E351" i="4"/>
  <c r="D351" i="4"/>
  <c r="C351" i="4"/>
  <c r="F351" i="4" s="1"/>
  <c r="B351" i="4"/>
  <c r="A351" i="4"/>
  <c r="L348" i="4"/>
  <c r="I347" i="4"/>
  <c r="N345" i="4"/>
  <c r="I345" i="4"/>
  <c r="K345" i="4" s="1"/>
  <c r="G345" i="4"/>
  <c r="E345" i="4"/>
  <c r="D345" i="4"/>
  <c r="C345" i="4"/>
  <c r="F345" i="4" s="1"/>
  <c r="L345" i="4" s="1"/>
  <c r="B345" i="4"/>
  <c r="A345" i="4"/>
  <c r="L342" i="4"/>
  <c r="I341" i="4"/>
  <c r="N339" i="4"/>
  <c r="K339" i="4"/>
  <c r="G339" i="4"/>
  <c r="I339" i="4" s="1"/>
  <c r="E339" i="4"/>
  <c r="F339" i="4" s="1"/>
  <c r="D339" i="4"/>
  <c r="C339" i="4"/>
  <c r="B339" i="4"/>
  <c r="A339" i="4"/>
  <c r="L336" i="4"/>
  <c r="I335" i="4"/>
  <c r="N333" i="4"/>
  <c r="G333" i="4"/>
  <c r="I333" i="4" s="1"/>
  <c r="K333" i="4" s="1"/>
  <c r="E333" i="4"/>
  <c r="F333" i="4" s="1"/>
  <c r="L333" i="4" s="1"/>
  <c r="D333" i="4"/>
  <c r="C333" i="4"/>
  <c r="B333" i="4"/>
  <c r="A333" i="4"/>
  <c r="L330" i="4"/>
  <c r="I329" i="4"/>
  <c r="N328" i="4"/>
  <c r="G328" i="4"/>
  <c r="I328" i="4" s="1"/>
  <c r="K328" i="4" s="1"/>
  <c r="E328" i="4"/>
  <c r="D328" i="4"/>
  <c r="C328" i="4"/>
  <c r="F328" i="4" s="1"/>
  <c r="L328" i="4" s="1"/>
  <c r="B328" i="4"/>
  <c r="A328" i="4"/>
  <c r="L325" i="4"/>
  <c r="I324" i="4"/>
  <c r="N322" i="4"/>
  <c r="G322" i="4"/>
  <c r="I322" i="4" s="1"/>
  <c r="K322" i="4" s="1"/>
  <c r="E322" i="4"/>
  <c r="D322" i="4"/>
  <c r="C322" i="4"/>
  <c r="B322" i="4"/>
  <c r="A322" i="4"/>
  <c r="L319" i="4"/>
  <c r="I318" i="4"/>
  <c r="N316" i="4"/>
  <c r="G316" i="4"/>
  <c r="I316" i="4" s="1"/>
  <c r="K316" i="4" s="1"/>
  <c r="E316" i="4"/>
  <c r="D316" i="4"/>
  <c r="C316" i="4"/>
  <c r="F316" i="4" s="1"/>
  <c r="L316" i="4" s="1"/>
  <c r="B316" i="4"/>
  <c r="A316" i="4"/>
  <c r="L313" i="4"/>
  <c r="I312" i="4"/>
  <c r="N310" i="4"/>
  <c r="G310" i="4"/>
  <c r="I310" i="4" s="1"/>
  <c r="K310" i="4" s="1"/>
  <c r="E310" i="4"/>
  <c r="D310" i="4"/>
  <c r="C310" i="4"/>
  <c r="F310" i="4" s="1"/>
  <c r="L310" i="4" s="1"/>
  <c r="B310" i="4"/>
  <c r="A310" i="4"/>
  <c r="L307" i="4"/>
  <c r="I306" i="4"/>
  <c r="N304" i="4"/>
  <c r="G304" i="4"/>
  <c r="I304" i="4" s="1"/>
  <c r="K304" i="4" s="1"/>
  <c r="E304" i="4"/>
  <c r="F304" i="4" s="1"/>
  <c r="D304" i="4"/>
  <c r="C304" i="4"/>
  <c r="B304" i="4"/>
  <c r="A304" i="4"/>
  <c r="L301" i="4"/>
  <c r="I300" i="4"/>
  <c r="N298" i="4"/>
  <c r="G298" i="4"/>
  <c r="I298" i="4" s="1"/>
  <c r="K298" i="4" s="1"/>
  <c r="E298" i="4"/>
  <c r="D298" i="4"/>
  <c r="C298" i="4"/>
  <c r="B298" i="4"/>
  <c r="A298" i="4"/>
  <c r="L295" i="4"/>
  <c r="I294" i="4"/>
  <c r="N292" i="4"/>
  <c r="G292" i="4"/>
  <c r="I292" i="4" s="1"/>
  <c r="K292" i="4" s="1"/>
  <c r="E292" i="4"/>
  <c r="D292" i="4"/>
  <c r="C292" i="4"/>
  <c r="F292" i="4" s="1"/>
  <c r="B292" i="4"/>
  <c r="A292" i="4"/>
  <c r="L289" i="4"/>
  <c r="I288" i="4"/>
  <c r="N287" i="4"/>
  <c r="G287" i="4"/>
  <c r="I287" i="4" s="1"/>
  <c r="K287" i="4" s="1"/>
  <c r="E287" i="4"/>
  <c r="D287" i="4"/>
  <c r="C287" i="4"/>
  <c r="F287" i="4" s="1"/>
  <c r="B287" i="4"/>
  <c r="A287" i="4"/>
  <c r="L284" i="4"/>
  <c r="I283" i="4"/>
  <c r="N281" i="4"/>
  <c r="I281" i="4"/>
  <c r="K281" i="4" s="1"/>
  <c r="G281" i="4"/>
  <c r="E281" i="4"/>
  <c r="D281" i="4"/>
  <c r="C281" i="4"/>
  <c r="F281" i="4" s="1"/>
  <c r="L281" i="4" s="1"/>
  <c r="B281" i="4"/>
  <c r="A281" i="4"/>
  <c r="L278" i="4"/>
  <c r="I277" i="4"/>
  <c r="N275" i="4"/>
  <c r="I275" i="4"/>
  <c r="K275" i="4" s="1"/>
  <c r="G275" i="4"/>
  <c r="E275" i="4"/>
  <c r="D275" i="4"/>
  <c r="C275" i="4"/>
  <c r="B275" i="4"/>
  <c r="A275" i="4"/>
  <c r="L272" i="4"/>
  <c r="I271" i="4"/>
  <c r="N269" i="4"/>
  <c r="G269" i="4"/>
  <c r="I269" i="4" s="1"/>
  <c r="K269" i="4" s="1"/>
  <c r="E269" i="4"/>
  <c r="F269" i="4" s="1"/>
  <c r="L269" i="4" s="1"/>
  <c r="D269" i="4"/>
  <c r="C269" i="4"/>
  <c r="B269" i="4"/>
  <c r="A269" i="4"/>
  <c r="L266" i="4"/>
  <c r="I265" i="4"/>
  <c r="N263" i="4"/>
  <c r="G263" i="4"/>
  <c r="I263" i="4" s="1"/>
  <c r="K263" i="4" s="1"/>
  <c r="E263" i="4"/>
  <c r="D263" i="4"/>
  <c r="C263" i="4"/>
  <c r="F263" i="4" s="1"/>
  <c r="B263" i="4"/>
  <c r="A263" i="4"/>
  <c r="L260" i="4"/>
  <c r="I259" i="4"/>
  <c r="N257" i="4"/>
  <c r="G257" i="4"/>
  <c r="I257" i="4" s="1"/>
  <c r="K257" i="4" s="1"/>
  <c r="E257" i="4"/>
  <c r="D257" i="4"/>
  <c r="C257" i="4"/>
  <c r="F257" i="4" s="1"/>
  <c r="L257" i="4" s="1"/>
  <c r="B257" i="4"/>
  <c r="A257" i="4"/>
  <c r="L254" i="4"/>
  <c r="I253" i="4"/>
  <c r="N251" i="4"/>
  <c r="G251" i="4"/>
  <c r="I251" i="4" s="1"/>
  <c r="K251" i="4" s="1"/>
  <c r="E251" i="4"/>
  <c r="D251" i="4"/>
  <c r="C251" i="4"/>
  <c r="B251" i="4"/>
  <c r="A251" i="4"/>
  <c r="L248" i="4"/>
  <c r="I247" i="4"/>
  <c r="N246" i="4"/>
  <c r="G246" i="4"/>
  <c r="I246" i="4" s="1"/>
  <c r="K246" i="4" s="1"/>
  <c r="E246" i="4"/>
  <c r="D246" i="4"/>
  <c r="C246" i="4"/>
  <c r="F246" i="4" s="1"/>
  <c r="B246" i="4"/>
  <c r="A246" i="4"/>
  <c r="L243" i="4"/>
  <c r="I242" i="4"/>
  <c r="N240" i="4"/>
  <c r="G240" i="4"/>
  <c r="I240" i="4" s="1"/>
  <c r="K240" i="4" s="1"/>
  <c r="E240" i="4"/>
  <c r="D240" i="4"/>
  <c r="C240" i="4"/>
  <c r="B240" i="4"/>
  <c r="A240" i="4"/>
  <c r="L237" i="4"/>
  <c r="I236" i="4"/>
  <c r="N234" i="4"/>
  <c r="G234" i="4"/>
  <c r="I234" i="4" s="1"/>
  <c r="K234" i="4" s="1"/>
  <c r="E234" i="4"/>
  <c r="D234" i="4"/>
  <c r="C234" i="4"/>
  <c r="F234" i="4" s="1"/>
  <c r="L234" i="4" s="1"/>
  <c r="B234" i="4"/>
  <c r="A234" i="4"/>
  <c r="L231" i="4"/>
  <c r="I230" i="4"/>
  <c r="N228" i="4"/>
  <c r="G228" i="4"/>
  <c r="I228" i="4" s="1"/>
  <c r="K228" i="4" s="1"/>
  <c r="E228" i="4"/>
  <c r="D228" i="4"/>
  <c r="C228" i="4"/>
  <c r="F228" i="4" s="1"/>
  <c r="L228" i="4" s="1"/>
  <c r="B228" i="4"/>
  <c r="A228" i="4"/>
  <c r="L225" i="4"/>
  <c r="I224" i="4"/>
  <c r="N222" i="4"/>
  <c r="G222" i="4"/>
  <c r="I222" i="4" s="1"/>
  <c r="K222" i="4" s="1"/>
  <c r="E222" i="4"/>
  <c r="D222" i="4"/>
  <c r="C222" i="4"/>
  <c r="F222" i="4" s="1"/>
  <c r="B222" i="4"/>
  <c r="A222" i="4"/>
  <c r="L219" i="4"/>
  <c r="I218" i="4"/>
  <c r="N216" i="4"/>
  <c r="G216" i="4"/>
  <c r="I216" i="4" s="1"/>
  <c r="K216" i="4" s="1"/>
  <c r="E216" i="4"/>
  <c r="D216" i="4"/>
  <c r="C216" i="4"/>
  <c r="F216" i="4" s="1"/>
  <c r="B216" i="4"/>
  <c r="A216" i="4"/>
  <c r="L213" i="4"/>
  <c r="I212" i="4"/>
  <c r="N210" i="4"/>
  <c r="G210" i="4"/>
  <c r="I210" i="4" s="1"/>
  <c r="K210" i="4" s="1"/>
  <c r="E210" i="4"/>
  <c r="D210" i="4"/>
  <c r="C210" i="4"/>
  <c r="B210" i="4"/>
  <c r="A210" i="4"/>
  <c r="L207" i="4"/>
  <c r="I206" i="4"/>
  <c r="N205" i="4"/>
  <c r="G205" i="4"/>
  <c r="I205" i="4" s="1"/>
  <c r="K205" i="4" s="1"/>
  <c r="E205" i="4"/>
  <c r="D205" i="4"/>
  <c r="C205" i="4"/>
  <c r="B205" i="4"/>
  <c r="A205" i="4"/>
  <c r="L202" i="4"/>
  <c r="I201" i="4"/>
  <c r="N199" i="4"/>
  <c r="G199" i="4"/>
  <c r="I199" i="4" s="1"/>
  <c r="K199" i="4" s="1"/>
  <c r="E199" i="4"/>
  <c r="D199" i="4"/>
  <c r="C199" i="4"/>
  <c r="B199" i="4"/>
  <c r="A199" i="4"/>
  <c r="L196" i="4"/>
  <c r="I195" i="4"/>
  <c r="N193" i="4"/>
  <c r="G193" i="4"/>
  <c r="I193" i="4" s="1"/>
  <c r="K193" i="4" s="1"/>
  <c r="E193" i="4"/>
  <c r="D193" i="4"/>
  <c r="C193" i="4"/>
  <c r="F193" i="4" s="1"/>
  <c r="B193" i="4"/>
  <c r="A193" i="4"/>
  <c r="L190" i="4"/>
  <c r="I189" i="4"/>
  <c r="N187" i="4"/>
  <c r="G187" i="4"/>
  <c r="I187" i="4" s="1"/>
  <c r="K187" i="4" s="1"/>
  <c r="F187" i="4"/>
  <c r="L187" i="4" s="1"/>
  <c r="E187" i="4"/>
  <c r="D187" i="4"/>
  <c r="C187" i="4"/>
  <c r="B187" i="4"/>
  <c r="A187" i="4"/>
  <c r="L184" i="4"/>
  <c r="I183" i="4"/>
  <c r="N181" i="4"/>
  <c r="G181" i="4"/>
  <c r="I181" i="4" s="1"/>
  <c r="K181" i="4" s="1"/>
  <c r="E181" i="4"/>
  <c r="D181" i="4"/>
  <c r="C181" i="4"/>
  <c r="B181" i="4"/>
  <c r="A181" i="4"/>
  <c r="L178" i="4"/>
  <c r="I177" i="4"/>
  <c r="N175" i="4"/>
  <c r="G175" i="4"/>
  <c r="I175" i="4" s="1"/>
  <c r="K175" i="4" s="1"/>
  <c r="E175" i="4"/>
  <c r="F175" i="4" s="1"/>
  <c r="D175" i="4"/>
  <c r="C175" i="4"/>
  <c r="B175" i="4"/>
  <c r="A175" i="4"/>
  <c r="L172" i="4"/>
  <c r="I171" i="4"/>
  <c r="N169" i="4"/>
  <c r="G169" i="4"/>
  <c r="I169" i="4" s="1"/>
  <c r="K169" i="4" s="1"/>
  <c r="E169" i="4"/>
  <c r="D169" i="4"/>
  <c r="C169" i="4"/>
  <c r="B169" i="4"/>
  <c r="A169" i="4"/>
  <c r="L166" i="4"/>
  <c r="I165" i="4"/>
  <c r="N164" i="4"/>
  <c r="G164" i="4"/>
  <c r="I164" i="4" s="1"/>
  <c r="K164" i="4" s="1"/>
  <c r="E164" i="4"/>
  <c r="D164" i="4"/>
  <c r="C164" i="4"/>
  <c r="F164" i="4" s="1"/>
  <c r="L164" i="4" s="1"/>
  <c r="B164" i="4"/>
  <c r="A164" i="4"/>
  <c r="L161" i="4"/>
  <c r="I160" i="4"/>
  <c r="N158" i="4"/>
  <c r="G158" i="4"/>
  <c r="I158" i="4" s="1"/>
  <c r="K158" i="4" s="1"/>
  <c r="E158" i="4"/>
  <c r="D158" i="4"/>
  <c r="C158" i="4"/>
  <c r="B158" i="4"/>
  <c r="A158" i="4"/>
  <c r="L155" i="4"/>
  <c r="I154" i="4"/>
  <c r="N152" i="4"/>
  <c r="G152" i="4"/>
  <c r="I152" i="4" s="1"/>
  <c r="K152" i="4" s="1"/>
  <c r="E152" i="4"/>
  <c r="D152" i="4"/>
  <c r="C152" i="4"/>
  <c r="F152" i="4" s="1"/>
  <c r="L152" i="4" s="1"/>
  <c r="B152" i="4"/>
  <c r="A152" i="4"/>
  <c r="L149" i="4"/>
  <c r="I148" i="4"/>
  <c r="N146" i="4"/>
  <c r="G146" i="4"/>
  <c r="I146" i="4" s="1"/>
  <c r="K146" i="4" s="1"/>
  <c r="E146" i="4"/>
  <c r="D146" i="4"/>
  <c r="C146" i="4"/>
  <c r="B146" i="4"/>
  <c r="A146" i="4"/>
  <c r="L143" i="4"/>
  <c r="I142" i="4"/>
  <c r="N140" i="4"/>
  <c r="G140" i="4"/>
  <c r="I140" i="4" s="1"/>
  <c r="K140" i="4" s="1"/>
  <c r="E140" i="4"/>
  <c r="D140" i="4"/>
  <c r="C140" i="4"/>
  <c r="B140" i="4"/>
  <c r="A140" i="4"/>
  <c r="L137" i="4"/>
  <c r="I136" i="4"/>
  <c r="N134" i="4"/>
  <c r="G134" i="4"/>
  <c r="I134" i="4" s="1"/>
  <c r="K134" i="4" s="1"/>
  <c r="E134" i="4"/>
  <c r="D134" i="4"/>
  <c r="C134" i="4"/>
  <c r="F134" i="4" s="1"/>
  <c r="B134" i="4"/>
  <c r="A134" i="4"/>
  <c r="L131" i="4"/>
  <c r="I130" i="4"/>
  <c r="N128" i="4"/>
  <c r="G128" i="4"/>
  <c r="I128" i="4" s="1"/>
  <c r="K128" i="4" s="1"/>
  <c r="E128" i="4"/>
  <c r="D128" i="4"/>
  <c r="C128" i="4"/>
  <c r="B128" i="4"/>
  <c r="A128" i="4"/>
  <c r="L125" i="4"/>
  <c r="I124" i="4"/>
  <c r="N123" i="4"/>
  <c r="G123" i="4"/>
  <c r="I123" i="4" s="1"/>
  <c r="K123" i="4" s="1"/>
  <c r="E123" i="4"/>
  <c r="D123" i="4"/>
  <c r="C123" i="4"/>
  <c r="F123" i="4" s="1"/>
  <c r="B123" i="4"/>
  <c r="A123" i="4"/>
  <c r="L120" i="4"/>
  <c r="I119" i="4"/>
  <c r="N117" i="4"/>
  <c r="G117" i="4"/>
  <c r="I117" i="4" s="1"/>
  <c r="K117" i="4" s="1"/>
  <c r="E117" i="4"/>
  <c r="D117" i="4"/>
  <c r="C117" i="4"/>
  <c r="B117" i="4"/>
  <c r="A117" i="4"/>
  <c r="L114" i="4"/>
  <c r="I113" i="4"/>
  <c r="N111" i="4"/>
  <c r="G111" i="4"/>
  <c r="I111" i="4" s="1"/>
  <c r="K111" i="4" s="1"/>
  <c r="E111" i="4"/>
  <c r="D111" i="4"/>
  <c r="C111" i="4"/>
  <c r="B111" i="4"/>
  <c r="A111" i="4"/>
  <c r="L108" i="4"/>
  <c r="I107" i="4"/>
  <c r="N105" i="4"/>
  <c r="G105" i="4"/>
  <c r="I105" i="4" s="1"/>
  <c r="K105" i="4" s="1"/>
  <c r="E105" i="4"/>
  <c r="D105" i="4"/>
  <c r="C105" i="4"/>
  <c r="F105" i="4" s="1"/>
  <c r="B105" i="4"/>
  <c r="A105" i="4"/>
  <c r="L102" i="4"/>
  <c r="I101" i="4"/>
  <c r="N99" i="4"/>
  <c r="G99" i="4"/>
  <c r="I99" i="4" s="1"/>
  <c r="K99" i="4" s="1"/>
  <c r="E99" i="4"/>
  <c r="D99" i="4"/>
  <c r="C99" i="4"/>
  <c r="F99" i="4" s="1"/>
  <c r="B99" i="4"/>
  <c r="A99" i="4"/>
  <c r="L96" i="4"/>
  <c r="I95" i="4"/>
  <c r="P93" i="4"/>
  <c r="N93" i="4"/>
  <c r="I93" i="4"/>
  <c r="K93" i="4" s="1"/>
  <c r="G93" i="4"/>
  <c r="E93" i="4"/>
  <c r="D93" i="4"/>
  <c r="C93" i="4"/>
  <c r="F93" i="4" s="1"/>
  <c r="B93" i="4"/>
  <c r="A93" i="4"/>
  <c r="P92" i="4"/>
  <c r="P91" i="4"/>
  <c r="P90" i="4"/>
  <c r="L90" i="4"/>
  <c r="P89" i="4"/>
  <c r="I89" i="4"/>
  <c r="P88" i="4"/>
  <c r="P87" i="4"/>
  <c r="N87" i="4"/>
  <c r="G87" i="4"/>
  <c r="I87" i="4" s="1"/>
  <c r="K87" i="4" s="1"/>
  <c r="E87" i="4"/>
  <c r="D87" i="4"/>
  <c r="C87" i="4"/>
  <c r="F87" i="4" s="1"/>
  <c r="B87" i="4"/>
  <c r="A87" i="4"/>
  <c r="P86" i="4"/>
  <c r="P85" i="4"/>
  <c r="P84" i="4"/>
  <c r="L84" i="4"/>
  <c r="P83" i="4"/>
  <c r="I83" i="4"/>
  <c r="P82" i="4"/>
  <c r="N82" i="4"/>
  <c r="G82" i="4"/>
  <c r="I82" i="4" s="1"/>
  <c r="K82" i="4" s="1"/>
  <c r="E82" i="4"/>
  <c r="F82" i="4" s="1"/>
  <c r="L82" i="4" s="1"/>
  <c r="D82" i="4"/>
  <c r="C82" i="4"/>
  <c r="B82" i="4"/>
  <c r="A82" i="4"/>
  <c r="P81" i="4"/>
  <c r="P80" i="4"/>
  <c r="P79" i="4"/>
  <c r="L79" i="4"/>
  <c r="P78" i="4"/>
  <c r="I78" i="4"/>
  <c r="P77" i="4"/>
  <c r="P76" i="4"/>
  <c r="N76" i="4"/>
  <c r="I76" i="4"/>
  <c r="K76" i="4" s="1"/>
  <c r="G76" i="4"/>
  <c r="E76" i="4"/>
  <c r="D76" i="4"/>
  <c r="C76" i="4"/>
  <c r="B76" i="4"/>
  <c r="A76" i="4"/>
  <c r="P75" i="4"/>
  <c r="P74" i="4"/>
  <c r="P73" i="4"/>
  <c r="L73" i="4"/>
  <c r="P72" i="4"/>
  <c r="I72" i="4"/>
  <c r="P71" i="4"/>
  <c r="P70" i="4"/>
  <c r="N70" i="4"/>
  <c r="G70" i="4"/>
  <c r="I70" i="4" s="1"/>
  <c r="K70" i="4" s="1"/>
  <c r="L70" i="4" s="1"/>
  <c r="E70" i="4"/>
  <c r="D70" i="4"/>
  <c r="C70" i="4"/>
  <c r="F70" i="4" s="1"/>
  <c r="B70" i="4"/>
  <c r="A70" i="4"/>
  <c r="P69" i="4"/>
  <c r="P68" i="4"/>
  <c r="P67" i="4"/>
  <c r="L67" i="4"/>
  <c r="P66" i="4"/>
  <c r="I66" i="4"/>
  <c r="P65" i="4"/>
  <c r="P64" i="4"/>
  <c r="N64" i="4"/>
  <c r="G64" i="4"/>
  <c r="I64" i="4" s="1"/>
  <c r="K64" i="4" s="1"/>
  <c r="E64" i="4"/>
  <c r="F64" i="4" s="1"/>
  <c r="D64" i="4"/>
  <c r="C64" i="4"/>
  <c r="B64" i="4"/>
  <c r="A64" i="4"/>
  <c r="P63" i="4"/>
  <c r="P62" i="4"/>
  <c r="P61" i="4"/>
  <c r="L61" i="4"/>
  <c r="P60" i="4"/>
  <c r="I60" i="4"/>
  <c r="P59" i="4"/>
  <c r="P58" i="4"/>
  <c r="N58" i="4"/>
  <c r="G58" i="4"/>
  <c r="I58" i="4" s="1"/>
  <c r="K58" i="4" s="1"/>
  <c r="E58" i="4"/>
  <c r="F58" i="4" s="1"/>
  <c r="L58" i="4" s="1"/>
  <c r="D58" i="4"/>
  <c r="C58" i="4"/>
  <c r="B58" i="4"/>
  <c r="A58" i="4"/>
  <c r="P57" i="4"/>
  <c r="P56" i="4"/>
  <c r="P55" i="4"/>
  <c r="L55" i="4"/>
  <c r="P54" i="4"/>
  <c r="I54" i="4"/>
  <c r="P53" i="4"/>
  <c r="P52" i="4"/>
  <c r="N52" i="4"/>
  <c r="G52" i="4"/>
  <c r="I52" i="4" s="1"/>
  <c r="K52" i="4" s="1"/>
  <c r="E52" i="4"/>
  <c r="D52" i="4"/>
  <c r="C52" i="4"/>
  <c r="B52" i="4"/>
  <c r="A52" i="4"/>
  <c r="P51" i="4"/>
  <c r="P50" i="4"/>
  <c r="P49" i="4"/>
  <c r="L49" i="4"/>
  <c r="P48" i="4"/>
  <c r="I48" i="4"/>
  <c r="P47" i="4"/>
  <c r="P46" i="4"/>
  <c r="N46" i="4"/>
  <c r="G46" i="4"/>
  <c r="I46" i="4" s="1"/>
  <c r="K46" i="4" s="1"/>
  <c r="E46" i="4"/>
  <c r="D46" i="4"/>
  <c r="C46" i="4"/>
  <c r="F46" i="4" s="1"/>
  <c r="B46" i="4"/>
  <c r="A46" i="4"/>
  <c r="P45" i="4"/>
  <c r="P44" i="4"/>
  <c r="P43" i="4"/>
  <c r="L43" i="4"/>
  <c r="P42" i="4"/>
  <c r="I42" i="4"/>
  <c r="P41" i="4"/>
  <c r="N41" i="4"/>
  <c r="G41" i="4"/>
  <c r="I41" i="4" s="1"/>
  <c r="K41" i="4" s="1"/>
  <c r="E41" i="4"/>
  <c r="F41" i="4" s="1"/>
  <c r="D41" i="4"/>
  <c r="C41" i="4"/>
  <c r="B41" i="4"/>
  <c r="A41" i="4"/>
  <c r="P40" i="4"/>
  <c r="P39" i="4"/>
  <c r="P38" i="4"/>
  <c r="L38" i="4"/>
  <c r="P37" i="4"/>
  <c r="I37" i="4"/>
  <c r="P36" i="4"/>
  <c r="P35" i="4"/>
  <c r="N35" i="4"/>
  <c r="G35" i="4"/>
  <c r="I35" i="4" s="1"/>
  <c r="K35" i="4" s="1"/>
  <c r="E35" i="4"/>
  <c r="D35" i="4"/>
  <c r="C35" i="4"/>
  <c r="B35" i="4"/>
  <c r="A35" i="4"/>
  <c r="P34" i="4"/>
  <c r="P33" i="4"/>
  <c r="P32" i="4"/>
  <c r="L32" i="4"/>
  <c r="P31" i="4"/>
  <c r="I31" i="4"/>
  <c r="P30" i="4"/>
  <c r="P29" i="4"/>
  <c r="N29" i="4"/>
  <c r="G29" i="4"/>
  <c r="I29" i="4" s="1"/>
  <c r="K29" i="4" s="1"/>
  <c r="E29" i="4"/>
  <c r="D29" i="4"/>
  <c r="C29" i="4"/>
  <c r="F29" i="4" s="1"/>
  <c r="B29" i="4"/>
  <c r="A29" i="4"/>
  <c r="P28" i="4"/>
  <c r="P27" i="4"/>
  <c r="P26" i="4"/>
  <c r="L26" i="4"/>
  <c r="P25" i="4"/>
  <c r="I25" i="4"/>
  <c r="P24" i="4"/>
  <c r="P23" i="4"/>
  <c r="N23" i="4"/>
  <c r="G23" i="4"/>
  <c r="I23" i="4" s="1"/>
  <c r="K23" i="4" s="1"/>
  <c r="E23" i="4"/>
  <c r="D23" i="4"/>
  <c r="C23" i="4"/>
  <c r="B23" i="4"/>
  <c r="A23" i="4"/>
  <c r="P22" i="4"/>
  <c r="P21" i="4"/>
  <c r="P20" i="4"/>
  <c r="L20" i="4"/>
  <c r="P19" i="4"/>
  <c r="I19" i="4"/>
  <c r="P18" i="4"/>
  <c r="P17" i="4"/>
  <c r="N17" i="4"/>
  <c r="G17" i="4"/>
  <c r="I17" i="4" s="1"/>
  <c r="K17" i="4" s="1"/>
  <c r="E17" i="4"/>
  <c r="D17" i="4"/>
  <c r="C17" i="4"/>
  <c r="F17" i="4" s="1"/>
  <c r="L17" i="4" s="1"/>
  <c r="B17" i="4"/>
  <c r="A17" i="4"/>
  <c r="P16" i="4"/>
  <c r="P15" i="4"/>
  <c r="P14" i="4"/>
  <c r="L14" i="4"/>
  <c r="P13" i="4"/>
  <c r="I13" i="4"/>
  <c r="P12" i="4"/>
  <c r="P11" i="4"/>
  <c r="N11" i="4"/>
  <c r="G11" i="4"/>
  <c r="I11" i="4" s="1"/>
  <c r="K11" i="4" s="1"/>
  <c r="E11" i="4"/>
  <c r="D11" i="4"/>
  <c r="C11" i="4"/>
  <c r="B11" i="4"/>
  <c r="A11" i="4"/>
  <c r="P10" i="4"/>
  <c r="P9" i="4"/>
  <c r="P8" i="4"/>
  <c r="L8" i="4"/>
  <c r="P7" i="4"/>
  <c r="I7" i="4"/>
  <c r="P6" i="4"/>
  <c r="P5" i="4"/>
  <c r="G5" i="4"/>
  <c r="I5" i="4" s="1"/>
  <c r="K5" i="4" s="1"/>
  <c r="E5" i="4"/>
  <c r="D5" i="4"/>
  <c r="C5" i="4"/>
  <c r="F5" i="4" s="1"/>
  <c r="L5" i="4" s="1"/>
  <c r="B5" i="4"/>
  <c r="A5" i="4"/>
  <c r="L2" i="4"/>
  <c r="I1" i="4"/>
  <c r="E47" i="6"/>
  <c r="E46" i="6"/>
  <c r="E45" i="6"/>
  <c r="E44" i="6"/>
  <c r="E43" i="6"/>
  <c r="E42" i="6"/>
  <c r="G32" i="6"/>
  <c r="I29" i="6"/>
  <c r="D29" i="6"/>
  <c r="I28" i="6"/>
  <c r="D27" i="6"/>
  <c r="I26" i="6"/>
  <c r="I25" i="6"/>
  <c r="I24" i="6"/>
  <c r="I23" i="6"/>
  <c r="I22" i="6"/>
  <c r="I21" i="6"/>
  <c r="I20" i="6"/>
  <c r="I19" i="6"/>
  <c r="I18" i="6"/>
  <c r="D16" i="6"/>
  <c r="D11" i="6"/>
  <c r="D10" i="6"/>
  <c r="E7" i="6"/>
  <c r="D7" i="6"/>
  <c r="D12" i="6" s="1"/>
  <c r="G4" i="6"/>
  <c r="D3" i="6"/>
  <c r="M103" i="10"/>
  <c r="G103" i="10"/>
  <c r="F103" i="10"/>
  <c r="C103" i="10"/>
  <c r="M102" i="10"/>
  <c r="G102" i="10"/>
  <c r="F102" i="10"/>
  <c r="C102" i="10"/>
  <c r="B102" i="10"/>
  <c r="M101" i="10"/>
  <c r="G101" i="10"/>
  <c r="F101" i="10"/>
  <c r="C101" i="10"/>
  <c r="B101" i="10"/>
  <c r="M100" i="10"/>
  <c r="G100" i="10"/>
  <c r="F100" i="10"/>
  <c r="C100" i="10"/>
  <c r="B100" i="10"/>
  <c r="M99" i="10"/>
  <c r="G99" i="10"/>
  <c r="F99" i="10"/>
  <c r="C99" i="10"/>
  <c r="B99" i="10"/>
  <c r="M98" i="10"/>
  <c r="G98" i="10"/>
  <c r="F98" i="10"/>
  <c r="C98" i="10"/>
  <c r="B98" i="10"/>
  <c r="M97" i="10"/>
  <c r="G97" i="10"/>
  <c r="F97" i="10"/>
  <c r="C97" i="10"/>
  <c r="B97" i="10"/>
  <c r="M96" i="10"/>
  <c r="G96" i="10"/>
  <c r="F96" i="10"/>
  <c r="C96" i="10"/>
  <c r="B96" i="10"/>
  <c r="M95" i="10"/>
  <c r="G95" i="10"/>
  <c r="F95" i="10"/>
  <c r="C95" i="10"/>
  <c r="B95" i="10"/>
  <c r="M94" i="10"/>
  <c r="G94" i="10"/>
  <c r="F94" i="10"/>
  <c r="C94" i="10"/>
  <c r="B94" i="10"/>
  <c r="M93" i="10"/>
  <c r="G93" i="10"/>
  <c r="F93" i="10"/>
  <c r="C93" i="10"/>
  <c r="B93" i="10"/>
  <c r="M92" i="10"/>
  <c r="G92" i="10"/>
  <c r="F92" i="10"/>
  <c r="C92" i="10"/>
  <c r="B92" i="10"/>
  <c r="M91" i="10"/>
  <c r="G91" i="10"/>
  <c r="F91" i="10"/>
  <c r="C91" i="10"/>
  <c r="B91" i="10"/>
  <c r="M90" i="10"/>
  <c r="G90" i="10"/>
  <c r="F90" i="10"/>
  <c r="C90" i="10"/>
  <c r="B90" i="10"/>
  <c r="M89" i="10"/>
  <c r="G89" i="10"/>
  <c r="F89" i="10"/>
  <c r="C89" i="10"/>
  <c r="B89" i="10"/>
  <c r="M88" i="10"/>
  <c r="G88" i="10"/>
  <c r="F88" i="10"/>
  <c r="C88" i="10"/>
  <c r="B88" i="10"/>
  <c r="M87" i="10"/>
  <c r="G87" i="10"/>
  <c r="F87" i="10"/>
  <c r="C87" i="10"/>
  <c r="B87" i="10"/>
  <c r="M86" i="10"/>
  <c r="G86" i="10"/>
  <c r="F86" i="10"/>
  <c r="C86" i="10"/>
  <c r="B86" i="10"/>
  <c r="M85" i="10"/>
  <c r="G85" i="10"/>
  <c r="F85" i="10"/>
  <c r="C85" i="10"/>
  <c r="B85" i="10"/>
  <c r="M84" i="10"/>
  <c r="G84" i="10"/>
  <c r="F84" i="10"/>
  <c r="C84" i="10"/>
  <c r="B84" i="10"/>
  <c r="M83" i="10"/>
  <c r="G83" i="10"/>
  <c r="F83" i="10"/>
  <c r="C83" i="10"/>
  <c r="B83" i="10"/>
  <c r="M82" i="10"/>
  <c r="G82" i="10"/>
  <c r="F82" i="10"/>
  <c r="C82" i="10"/>
  <c r="B82" i="10"/>
  <c r="M81" i="10"/>
  <c r="G81" i="10"/>
  <c r="F81" i="10"/>
  <c r="C81" i="10"/>
  <c r="B81" i="10"/>
  <c r="M80" i="10"/>
  <c r="G80" i="10"/>
  <c r="F80" i="10"/>
  <c r="C80" i="10"/>
  <c r="B80" i="10"/>
  <c r="M79" i="10"/>
  <c r="G79" i="10"/>
  <c r="F79" i="10"/>
  <c r="C79" i="10"/>
  <c r="B79" i="10"/>
  <c r="M78" i="10"/>
  <c r="G78" i="10"/>
  <c r="F78" i="10"/>
  <c r="C78" i="10"/>
  <c r="B78" i="10"/>
  <c r="M77" i="10"/>
  <c r="G77" i="10"/>
  <c r="F77" i="10"/>
  <c r="C77" i="10"/>
  <c r="B77" i="10"/>
  <c r="M76" i="10"/>
  <c r="G76" i="10"/>
  <c r="F76" i="10"/>
  <c r="C76" i="10"/>
  <c r="B76" i="10"/>
  <c r="M75" i="10"/>
  <c r="G75" i="10"/>
  <c r="F75" i="10"/>
  <c r="C75" i="10"/>
  <c r="B75" i="10"/>
  <c r="M74" i="10"/>
  <c r="G74" i="10"/>
  <c r="F74" i="10"/>
  <c r="C74" i="10"/>
  <c r="B74" i="10"/>
  <c r="M73" i="10"/>
  <c r="G73" i="10"/>
  <c r="F73" i="10"/>
  <c r="C73" i="10"/>
  <c r="B73" i="10"/>
  <c r="M72" i="10"/>
  <c r="G72" i="10"/>
  <c r="F72" i="10"/>
  <c r="C72" i="10"/>
  <c r="B72" i="10"/>
  <c r="M71" i="10"/>
  <c r="G71" i="10"/>
  <c r="F71" i="10"/>
  <c r="C71" i="10"/>
  <c r="B71" i="10"/>
  <c r="M70" i="10"/>
  <c r="G70" i="10"/>
  <c r="F70" i="10"/>
  <c r="C70" i="10"/>
  <c r="B70" i="10"/>
  <c r="M69" i="10"/>
  <c r="G69" i="10"/>
  <c r="F69" i="10"/>
  <c r="C69" i="10"/>
  <c r="B69" i="10"/>
  <c r="M68" i="10"/>
  <c r="G68" i="10"/>
  <c r="F68" i="10"/>
  <c r="C68" i="10"/>
  <c r="B68" i="10"/>
  <c r="M67" i="10"/>
  <c r="G67" i="10"/>
  <c r="F67" i="10"/>
  <c r="C67" i="10"/>
  <c r="B67" i="10"/>
  <c r="M66" i="10"/>
  <c r="G66" i="10"/>
  <c r="F66" i="10"/>
  <c r="C66" i="10"/>
  <c r="B66" i="10"/>
  <c r="M65" i="10"/>
  <c r="G65" i="10"/>
  <c r="F65" i="10"/>
  <c r="C65" i="10"/>
  <c r="B65" i="10"/>
  <c r="M64" i="10"/>
  <c r="G64" i="10"/>
  <c r="F64" i="10"/>
  <c r="C64" i="10"/>
  <c r="B64" i="10"/>
  <c r="M63" i="10"/>
  <c r="G63" i="10"/>
  <c r="F63" i="10"/>
  <c r="C63" i="10"/>
  <c r="B63" i="10"/>
  <c r="M62" i="10"/>
  <c r="G62" i="10"/>
  <c r="F62" i="10"/>
  <c r="C62" i="10"/>
  <c r="B62" i="10"/>
  <c r="M61" i="10"/>
  <c r="G61" i="10"/>
  <c r="F61" i="10"/>
  <c r="C61" i="10"/>
  <c r="B61" i="10"/>
  <c r="M60" i="10"/>
  <c r="G60" i="10"/>
  <c r="F60" i="10"/>
  <c r="C60" i="10"/>
  <c r="B60" i="10"/>
  <c r="M59" i="10"/>
  <c r="G59" i="10"/>
  <c r="F59" i="10"/>
  <c r="C59" i="10"/>
  <c r="B59" i="10"/>
  <c r="M58" i="10"/>
  <c r="G58" i="10"/>
  <c r="F58" i="10"/>
  <c r="C58" i="10"/>
  <c r="B58" i="10"/>
  <c r="M57" i="10"/>
  <c r="G57" i="10"/>
  <c r="F57" i="10"/>
  <c r="C57" i="10"/>
  <c r="B57" i="10"/>
  <c r="M56" i="10"/>
  <c r="G56" i="10"/>
  <c r="F56" i="10"/>
  <c r="C56" i="10"/>
  <c r="B56" i="10"/>
  <c r="M55" i="10"/>
  <c r="G55" i="10"/>
  <c r="F55" i="10"/>
  <c r="C55" i="10"/>
  <c r="B55" i="10"/>
  <c r="M54" i="10"/>
  <c r="G54" i="10"/>
  <c r="F54" i="10"/>
  <c r="C54" i="10"/>
  <c r="B54" i="10"/>
  <c r="M53" i="10"/>
  <c r="G53" i="10"/>
  <c r="F53" i="10"/>
  <c r="C53" i="10"/>
  <c r="B53" i="10"/>
  <c r="M52" i="10"/>
  <c r="G52" i="10"/>
  <c r="F52" i="10"/>
  <c r="C52" i="10"/>
  <c r="B52" i="10"/>
  <c r="M51" i="10"/>
  <c r="G51" i="10"/>
  <c r="F51" i="10"/>
  <c r="C51" i="10"/>
  <c r="B51" i="10"/>
  <c r="M50" i="10"/>
  <c r="G50" i="10"/>
  <c r="F50" i="10"/>
  <c r="C50" i="10"/>
  <c r="B50" i="10"/>
  <c r="M49" i="10"/>
  <c r="G49" i="10"/>
  <c r="F49" i="10"/>
  <c r="C49" i="10"/>
  <c r="B49" i="10"/>
  <c r="M48" i="10"/>
  <c r="G48" i="10"/>
  <c r="F48" i="10"/>
  <c r="C48" i="10"/>
  <c r="B48" i="10"/>
  <c r="M47" i="10"/>
  <c r="G47" i="10"/>
  <c r="F47" i="10"/>
  <c r="C47" i="10"/>
  <c r="B47" i="10"/>
  <c r="M46" i="10"/>
  <c r="G46" i="10"/>
  <c r="F46" i="10"/>
  <c r="C46" i="10"/>
  <c r="B46" i="10"/>
  <c r="M45" i="10"/>
  <c r="G45" i="10"/>
  <c r="F45" i="10"/>
  <c r="C45" i="10"/>
  <c r="B45" i="10"/>
  <c r="M44" i="10"/>
  <c r="G44" i="10"/>
  <c r="F44" i="10"/>
  <c r="C44" i="10"/>
  <c r="B44" i="10"/>
  <c r="M43" i="10"/>
  <c r="G43" i="10"/>
  <c r="F43" i="10"/>
  <c r="C43" i="10"/>
  <c r="B43" i="10"/>
  <c r="M42" i="10"/>
  <c r="G42" i="10"/>
  <c r="F42" i="10"/>
  <c r="C42" i="10"/>
  <c r="B42" i="10"/>
  <c r="M41" i="10"/>
  <c r="G41" i="10"/>
  <c r="F41" i="10"/>
  <c r="C41" i="10"/>
  <c r="B41" i="10"/>
  <c r="M40" i="10"/>
  <c r="G40" i="10"/>
  <c r="F40" i="10"/>
  <c r="C40" i="10"/>
  <c r="B40" i="10"/>
  <c r="M39" i="10"/>
  <c r="G39" i="10"/>
  <c r="F39" i="10"/>
  <c r="C39" i="10"/>
  <c r="B39" i="10"/>
  <c r="M38" i="10"/>
  <c r="G38" i="10"/>
  <c r="F38" i="10"/>
  <c r="C38" i="10"/>
  <c r="B38" i="10"/>
  <c r="M37" i="10"/>
  <c r="G37" i="10"/>
  <c r="F37" i="10"/>
  <c r="C37" i="10"/>
  <c r="B37" i="10"/>
  <c r="M36" i="10"/>
  <c r="G36" i="10"/>
  <c r="F36" i="10"/>
  <c r="C36" i="10"/>
  <c r="B36" i="10"/>
  <c r="M35" i="10"/>
  <c r="G35" i="10"/>
  <c r="F35" i="10"/>
  <c r="C35" i="10"/>
  <c r="B35" i="10"/>
  <c r="M34" i="10"/>
  <c r="G34" i="10"/>
  <c r="F34" i="10"/>
  <c r="C34" i="10"/>
  <c r="B34" i="10"/>
  <c r="M33" i="10"/>
  <c r="G33" i="10"/>
  <c r="F33" i="10"/>
  <c r="C33" i="10"/>
  <c r="B33" i="10"/>
  <c r="M32" i="10"/>
  <c r="G32" i="10"/>
  <c r="F32" i="10"/>
  <c r="C32" i="10"/>
  <c r="B32" i="10"/>
  <c r="M31" i="10"/>
  <c r="G31" i="10"/>
  <c r="F31" i="10"/>
  <c r="C31" i="10"/>
  <c r="B31" i="10"/>
  <c r="M30" i="10"/>
  <c r="G30" i="10"/>
  <c r="F30" i="10"/>
  <c r="C30" i="10"/>
  <c r="B30" i="10"/>
  <c r="M29" i="10"/>
  <c r="G29" i="10"/>
  <c r="F29" i="10"/>
  <c r="C29" i="10"/>
  <c r="B29" i="10"/>
  <c r="M28" i="10"/>
  <c r="G28" i="10"/>
  <c r="F28" i="10"/>
  <c r="C28" i="10"/>
  <c r="B28" i="10"/>
  <c r="M27" i="10"/>
  <c r="G27" i="10"/>
  <c r="F27" i="10"/>
  <c r="C27" i="10"/>
  <c r="B27" i="10"/>
  <c r="M26" i="10"/>
  <c r="G26" i="10"/>
  <c r="F26" i="10"/>
  <c r="C26" i="10"/>
  <c r="B26" i="10"/>
  <c r="M25" i="10"/>
  <c r="G25" i="10"/>
  <c r="F25" i="10"/>
  <c r="C25" i="10"/>
  <c r="B25" i="10"/>
  <c r="M24" i="10"/>
  <c r="G24" i="10"/>
  <c r="F24" i="10"/>
  <c r="C24" i="10"/>
  <c r="B24" i="10"/>
  <c r="M23" i="10"/>
  <c r="G23" i="10"/>
  <c r="F23" i="10"/>
  <c r="C23" i="10"/>
  <c r="B23" i="10"/>
  <c r="M22" i="10"/>
  <c r="G22" i="10"/>
  <c r="F22" i="10"/>
  <c r="C22" i="10"/>
  <c r="B22" i="10"/>
  <c r="M21" i="10"/>
  <c r="G21" i="10"/>
  <c r="F21" i="10"/>
  <c r="C21" i="10"/>
  <c r="B21" i="10"/>
  <c r="M20" i="10"/>
  <c r="G20" i="10"/>
  <c r="F20" i="10"/>
  <c r="C20" i="10"/>
  <c r="B20" i="10"/>
  <c r="M19" i="10"/>
  <c r="G19" i="10"/>
  <c r="F19" i="10"/>
  <c r="C19" i="10"/>
  <c r="B19" i="10"/>
  <c r="M18" i="10"/>
  <c r="G18" i="10"/>
  <c r="F18" i="10"/>
  <c r="C18" i="10"/>
  <c r="B18" i="10"/>
  <c r="M17" i="10"/>
  <c r="G17" i="10"/>
  <c r="F17" i="10"/>
  <c r="C17" i="10"/>
  <c r="B17" i="10"/>
  <c r="M16" i="10"/>
  <c r="G16" i="10"/>
  <c r="F16" i="10"/>
  <c r="C16" i="10"/>
  <c r="B16" i="10"/>
  <c r="M15" i="10"/>
  <c r="G15" i="10"/>
  <c r="F15" i="10"/>
  <c r="C15" i="10"/>
  <c r="B15" i="10"/>
  <c r="M14" i="10"/>
  <c r="G14" i="10"/>
  <c r="F14" i="10"/>
  <c r="C14" i="10"/>
  <c r="B14" i="10"/>
  <c r="B13" i="10"/>
  <c r="H9" i="10"/>
  <c r="G5" i="10"/>
  <c r="F5" i="10"/>
  <c r="G4" i="10"/>
  <c r="F4" i="10"/>
  <c r="C4" i="10"/>
  <c r="B3" i="10"/>
  <c r="K102" i="5"/>
  <c r="D102" i="5"/>
  <c r="C102" i="5"/>
  <c r="K101" i="5"/>
  <c r="D101" i="5"/>
  <c r="C101" i="5"/>
  <c r="K100" i="5"/>
  <c r="D100" i="5"/>
  <c r="C100" i="5"/>
  <c r="K99" i="5"/>
  <c r="D99" i="5"/>
  <c r="C99" i="5"/>
  <c r="K98" i="5"/>
  <c r="D98" i="5"/>
  <c r="C98" i="5"/>
  <c r="K97" i="5"/>
  <c r="D97" i="5"/>
  <c r="C97" i="5"/>
  <c r="K96" i="5"/>
  <c r="D96" i="5"/>
  <c r="C96" i="5"/>
  <c r="K95" i="5"/>
  <c r="D95" i="5"/>
  <c r="C95" i="5"/>
  <c r="K94" i="5"/>
  <c r="D94" i="5"/>
  <c r="C94" i="5"/>
  <c r="K93" i="5"/>
  <c r="D93" i="5"/>
  <c r="C93" i="5"/>
  <c r="K92" i="5"/>
  <c r="D92" i="5"/>
  <c r="C92" i="5"/>
  <c r="K91" i="5"/>
  <c r="D91" i="5"/>
  <c r="C91" i="5"/>
  <c r="K90" i="5"/>
  <c r="D90" i="5"/>
  <c r="C90" i="5"/>
  <c r="K89" i="5"/>
  <c r="D89" i="5"/>
  <c r="C89" i="5"/>
  <c r="K88" i="5"/>
  <c r="D88" i="5"/>
  <c r="C88" i="5"/>
  <c r="K87" i="5"/>
  <c r="D87" i="5"/>
  <c r="C87" i="5"/>
  <c r="K86" i="5"/>
  <c r="D86" i="5"/>
  <c r="C86" i="5"/>
  <c r="K85" i="5"/>
  <c r="D85" i="5"/>
  <c r="C85" i="5"/>
  <c r="K84" i="5"/>
  <c r="D84" i="5"/>
  <c r="C84" i="5"/>
  <c r="K83" i="5"/>
  <c r="D83" i="5"/>
  <c r="C83" i="5"/>
  <c r="K82" i="5"/>
  <c r="D82" i="5"/>
  <c r="C82" i="5"/>
  <c r="K81" i="5"/>
  <c r="D81" i="5"/>
  <c r="C81" i="5"/>
  <c r="K80" i="5"/>
  <c r="D80" i="5"/>
  <c r="C80" i="5"/>
  <c r="K79" i="5"/>
  <c r="D79" i="5"/>
  <c r="C79" i="5"/>
  <c r="K78" i="5"/>
  <c r="D78" i="5"/>
  <c r="C78" i="5"/>
  <c r="K77" i="5"/>
  <c r="D77" i="5"/>
  <c r="C77" i="5"/>
  <c r="K76" i="5"/>
  <c r="D76" i="5"/>
  <c r="C76" i="5"/>
  <c r="K75" i="5"/>
  <c r="D75" i="5"/>
  <c r="C75" i="5"/>
  <c r="K74" i="5"/>
  <c r="D74" i="5"/>
  <c r="C74" i="5"/>
  <c r="K73" i="5"/>
  <c r="D73" i="5"/>
  <c r="C73" i="5"/>
  <c r="K72" i="5"/>
  <c r="D72" i="5"/>
  <c r="C72" i="5"/>
  <c r="K71" i="5"/>
  <c r="D71" i="5"/>
  <c r="C71" i="5"/>
  <c r="K70" i="5"/>
  <c r="D70" i="5"/>
  <c r="C70" i="5"/>
  <c r="K69" i="5"/>
  <c r="D69" i="5"/>
  <c r="C69" i="5"/>
  <c r="K68" i="5"/>
  <c r="D68" i="5"/>
  <c r="C68" i="5"/>
  <c r="K67" i="5"/>
  <c r="D67" i="5"/>
  <c r="C67" i="5"/>
  <c r="K66" i="5"/>
  <c r="D66" i="5"/>
  <c r="C66" i="5"/>
  <c r="K65" i="5"/>
  <c r="D65" i="5"/>
  <c r="C65" i="5"/>
  <c r="K64" i="5"/>
  <c r="D64" i="5"/>
  <c r="C64" i="5"/>
  <c r="K63" i="5"/>
  <c r="D63" i="5"/>
  <c r="C63" i="5"/>
  <c r="K62" i="5"/>
  <c r="D62" i="5"/>
  <c r="C62" i="5"/>
  <c r="K61" i="5"/>
  <c r="D61" i="5"/>
  <c r="C61" i="5"/>
  <c r="K60" i="5"/>
  <c r="D60" i="5"/>
  <c r="C60" i="5"/>
  <c r="K59" i="5"/>
  <c r="D59" i="5"/>
  <c r="C59" i="5"/>
  <c r="K58" i="5"/>
  <c r="D58" i="5"/>
  <c r="C58" i="5"/>
  <c r="K57" i="5"/>
  <c r="D57" i="5"/>
  <c r="C57" i="5"/>
  <c r="K56" i="5"/>
  <c r="D56" i="5"/>
  <c r="C56" i="5"/>
  <c r="K55" i="5"/>
  <c r="D55" i="5"/>
  <c r="C55" i="5"/>
  <c r="K54" i="5"/>
  <c r="D54" i="5"/>
  <c r="C54" i="5"/>
  <c r="K53" i="5"/>
  <c r="D53" i="5"/>
  <c r="C53" i="5"/>
  <c r="K52" i="5"/>
  <c r="D52" i="5"/>
  <c r="C52" i="5"/>
  <c r="K51" i="5"/>
  <c r="D51" i="5"/>
  <c r="C51" i="5"/>
  <c r="K50" i="5"/>
  <c r="D50" i="5"/>
  <c r="C50" i="5"/>
  <c r="K49" i="5"/>
  <c r="D49" i="5"/>
  <c r="C49" i="5"/>
  <c r="K48" i="5"/>
  <c r="D48" i="5"/>
  <c r="C48" i="5"/>
  <c r="K47" i="5"/>
  <c r="D47" i="5"/>
  <c r="C47" i="5"/>
  <c r="K46" i="5"/>
  <c r="D46" i="5"/>
  <c r="C46" i="5"/>
  <c r="K45" i="5"/>
  <c r="D45" i="5"/>
  <c r="C45" i="5"/>
  <c r="K44" i="5"/>
  <c r="D44" i="5"/>
  <c r="C44" i="5"/>
  <c r="K43" i="5"/>
  <c r="D43" i="5"/>
  <c r="C43" i="5"/>
  <c r="K42" i="5"/>
  <c r="D42" i="5"/>
  <c r="C42" i="5"/>
  <c r="K41" i="5"/>
  <c r="D41" i="5"/>
  <c r="C41" i="5"/>
  <c r="K40" i="5"/>
  <c r="D40" i="5"/>
  <c r="C40" i="5"/>
  <c r="K39" i="5"/>
  <c r="D39" i="5"/>
  <c r="C39" i="5"/>
  <c r="K38" i="5"/>
  <c r="D38" i="5"/>
  <c r="C38" i="5"/>
  <c r="K37" i="5"/>
  <c r="D37" i="5"/>
  <c r="C37" i="5"/>
  <c r="K36" i="5"/>
  <c r="D36" i="5"/>
  <c r="C36" i="5"/>
  <c r="K35" i="5"/>
  <c r="D35" i="5"/>
  <c r="C35" i="5"/>
  <c r="K34" i="5"/>
  <c r="D34" i="5"/>
  <c r="C34" i="5"/>
  <c r="K33" i="5"/>
  <c r="D33" i="5"/>
  <c r="C33" i="5"/>
  <c r="K32" i="5"/>
  <c r="D32" i="5"/>
  <c r="C32" i="5"/>
  <c r="K31" i="5"/>
  <c r="D31" i="5"/>
  <c r="C31" i="5"/>
  <c r="K30" i="5"/>
  <c r="D30" i="5"/>
  <c r="C30" i="5"/>
  <c r="K29" i="5"/>
  <c r="D29" i="5"/>
  <c r="C29" i="5"/>
  <c r="K28" i="5"/>
  <c r="D28" i="5"/>
  <c r="C28" i="5"/>
  <c r="K27" i="5"/>
  <c r="D27" i="5"/>
  <c r="C27" i="5"/>
  <c r="K26" i="5"/>
  <c r="D26" i="5"/>
  <c r="C26" i="5"/>
  <c r="K25" i="5"/>
  <c r="D25" i="5"/>
  <c r="C25" i="5"/>
  <c r="K24" i="5"/>
  <c r="D24" i="5"/>
  <c r="C24" i="5"/>
  <c r="K23" i="5"/>
  <c r="D23" i="5"/>
  <c r="C23" i="5"/>
  <c r="K22" i="5"/>
  <c r="D22" i="5"/>
  <c r="C22" i="5"/>
  <c r="K21" i="5"/>
  <c r="D21" i="5"/>
  <c r="C21" i="5"/>
  <c r="K20" i="5"/>
  <c r="D20" i="5"/>
  <c r="C20" i="5"/>
  <c r="K19" i="5"/>
  <c r="D19" i="5"/>
  <c r="C19" i="5"/>
  <c r="K18" i="5"/>
  <c r="D18" i="5"/>
  <c r="C18" i="5"/>
  <c r="K17" i="5"/>
  <c r="D17" i="5"/>
  <c r="C17" i="5"/>
  <c r="K16" i="5"/>
  <c r="D16" i="5"/>
  <c r="C16" i="5"/>
  <c r="K15" i="5"/>
  <c r="D15" i="5"/>
  <c r="C15" i="5"/>
  <c r="K14" i="5"/>
  <c r="D14" i="5"/>
  <c r="C14" i="5"/>
  <c r="K13" i="5"/>
  <c r="D13" i="5"/>
  <c r="C13" i="5"/>
  <c r="C12" i="5"/>
  <c r="F9" i="5"/>
  <c r="E4" i="5"/>
  <c r="D4" i="5"/>
  <c r="C3" i="5"/>
  <c r="Q57" i="3"/>
  <c r="Q56" i="3"/>
  <c r="Q55" i="3"/>
  <c r="J46" i="3"/>
  <c r="F46" i="3"/>
  <c r="D44" i="3"/>
  <c r="E41" i="3"/>
  <c r="AD39" i="3"/>
  <c r="Z39" i="3"/>
  <c r="J35" i="3"/>
  <c r="H30" i="3"/>
  <c r="H29" i="3"/>
  <c r="H28" i="3"/>
  <c r="H27" i="3"/>
  <c r="H26" i="3"/>
  <c r="H25" i="3"/>
  <c r="H24" i="3"/>
  <c r="H23" i="3"/>
  <c r="H22" i="3"/>
  <c r="H21" i="3"/>
  <c r="F16" i="3"/>
  <c r="F15" i="3" s="1"/>
  <c r="G41" i="3" s="1"/>
  <c r="F14" i="3"/>
  <c r="E9" i="3"/>
  <c r="J7" i="3"/>
  <c r="J6" i="3"/>
  <c r="U101" i="11"/>
  <c r="Q101" i="11"/>
  <c r="P101" i="11"/>
  <c r="O101" i="11"/>
  <c r="N101" i="11"/>
  <c r="M101" i="11"/>
  <c r="L101" i="11"/>
  <c r="K101" i="11"/>
  <c r="J101" i="11"/>
  <c r="I101" i="11"/>
  <c r="H101" i="11"/>
  <c r="G101" i="11"/>
  <c r="F101" i="11"/>
  <c r="E101" i="11"/>
  <c r="D101" i="11"/>
  <c r="C101" i="11"/>
  <c r="U100" i="11"/>
  <c r="T100" i="11"/>
  <c r="Q100" i="11"/>
  <c r="U99" i="11"/>
  <c r="T99" i="11"/>
  <c r="Q99" i="11"/>
  <c r="U98" i="11"/>
  <c r="T98" i="11"/>
  <c r="Q98" i="11"/>
  <c r="U97" i="11"/>
  <c r="T97" i="11"/>
  <c r="Q97" i="11"/>
  <c r="U96" i="11"/>
  <c r="T96" i="11"/>
  <c r="Q96" i="11"/>
  <c r="U95" i="11"/>
  <c r="T95" i="11"/>
  <c r="Q95" i="11"/>
  <c r="U94" i="11"/>
  <c r="T94" i="11"/>
  <c r="Q94" i="11"/>
  <c r="U93" i="11"/>
  <c r="T93" i="11"/>
  <c r="Q93" i="11"/>
  <c r="U92" i="11"/>
  <c r="T92" i="11"/>
  <c r="Q92" i="11"/>
  <c r="U91" i="11"/>
  <c r="T91" i="11"/>
  <c r="Q91" i="11"/>
  <c r="U90" i="11"/>
  <c r="T90" i="11"/>
  <c r="Q90" i="11"/>
  <c r="U89" i="11"/>
  <c r="T89" i="11"/>
  <c r="Q89" i="11"/>
  <c r="U88" i="11"/>
  <c r="T88" i="11"/>
  <c r="Q88" i="11"/>
  <c r="U87" i="11"/>
  <c r="T87" i="11"/>
  <c r="Q87" i="11"/>
  <c r="U86" i="11"/>
  <c r="T86" i="11"/>
  <c r="Q86" i="11"/>
  <c r="U85" i="11"/>
  <c r="T85" i="11"/>
  <c r="Q85" i="11"/>
  <c r="U84" i="11"/>
  <c r="T84" i="11"/>
  <c r="Q84" i="11"/>
  <c r="U83" i="11"/>
  <c r="T83" i="11"/>
  <c r="Q83" i="11"/>
  <c r="U82" i="11"/>
  <c r="T82" i="11"/>
  <c r="Q82" i="11"/>
  <c r="U81" i="11"/>
  <c r="T81" i="11"/>
  <c r="Q81" i="11"/>
  <c r="U80" i="11"/>
  <c r="T80" i="11"/>
  <c r="Q80" i="11"/>
  <c r="U79" i="11"/>
  <c r="T79" i="11"/>
  <c r="Q79" i="11"/>
  <c r="U78" i="11"/>
  <c r="T78" i="11"/>
  <c r="Q78" i="11"/>
  <c r="U77" i="11"/>
  <c r="T77" i="11"/>
  <c r="Q77" i="11"/>
  <c r="U76" i="11"/>
  <c r="T76" i="11"/>
  <c r="Q76" i="11"/>
  <c r="U75" i="11"/>
  <c r="T75" i="11"/>
  <c r="Q75" i="11"/>
  <c r="U74" i="11"/>
  <c r="T74" i="11"/>
  <c r="Q74" i="11"/>
  <c r="U73" i="11"/>
  <c r="T73" i="11"/>
  <c r="Q73" i="11"/>
  <c r="U72" i="11"/>
  <c r="T72" i="11"/>
  <c r="Q72" i="11"/>
  <c r="U71" i="11"/>
  <c r="T71" i="11"/>
  <c r="Q71" i="11"/>
  <c r="U70" i="11"/>
  <c r="T70" i="11"/>
  <c r="Q70" i="11"/>
  <c r="U69" i="11"/>
  <c r="T69" i="11"/>
  <c r="Q69" i="11"/>
  <c r="U68" i="11"/>
  <c r="T68" i="11"/>
  <c r="Q68" i="11"/>
  <c r="U67" i="11"/>
  <c r="T67" i="11"/>
  <c r="Q67" i="11"/>
  <c r="U66" i="11"/>
  <c r="T66" i="11"/>
  <c r="Q66" i="11"/>
  <c r="U65" i="11"/>
  <c r="T65" i="11"/>
  <c r="Q65" i="11"/>
  <c r="U64" i="11"/>
  <c r="T64" i="11"/>
  <c r="Q64" i="11"/>
  <c r="U63" i="11"/>
  <c r="T63" i="11"/>
  <c r="Q63" i="11"/>
  <c r="U62" i="11"/>
  <c r="T62" i="11"/>
  <c r="Q62" i="11"/>
  <c r="U61" i="11"/>
  <c r="T61" i="11"/>
  <c r="Q61" i="11"/>
  <c r="U60" i="11"/>
  <c r="T60" i="11"/>
  <c r="Q60" i="11"/>
  <c r="U59" i="11"/>
  <c r="T59" i="11"/>
  <c r="Q59" i="11"/>
  <c r="U58" i="11"/>
  <c r="T58" i="11"/>
  <c r="Q58" i="11"/>
  <c r="U57" i="11"/>
  <c r="T57" i="11"/>
  <c r="Q57" i="11"/>
  <c r="U56" i="11"/>
  <c r="T56" i="11"/>
  <c r="Q56" i="11"/>
  <c r="U55" i="11"/>
  <c r="T55" i="11"/>
  <c r="Q55" i="11"/>
  <c r="U54" i="11"/>
  <c r="T54" i="11"/>
  <c r="Q54" i="11"/>
  <c r="U53" i="11"/>
  <c r="T53" i="11"/>
  <c r="Q53" i="11"/>
  <c r="U52" i="11"/>
  <c r="T52" i="11"/>
  <c r="Q52" i="11"/>
  <c r="U51" i="11"/>
  <c r="T51" i="11"/>
  <c r="Q51" i="11"/>
  <c r="U50" i="11"/>
  <c r="T50" i="11"/>
  <c r="Q50" i="11"/>
  <c r="U49" i="11"/>
  <c r="T49" i="11"/>
  <c r="Q49" i="11"/>
  <c r="U48" i="11"/>
  <c r="T48" i="11"/>
  <c r="Q48" i="11"/>
  <c r="U47" i="11"/>
  <c r="T47" i="11"/>
  <c r="Q47" i="11"/>
  <c r="U46" i="11"/>
  <c r="T46" i="11"/>
  <c r="Q46" i="11"/>
  <c r="U45" i="11"/>
  <c r="T45" i="11"/>
  <c r="Q45" i="11"/>
  <c r="U44" i="11"/>
  <c r="T44" i="11"/>
  <c r="Q44" i="11"/>
  <c r="U43" i="11"/>
  <c r="T43" i="11"/>
  <c r="Q43" i="11"/>
  <c r="U42" i="11"/>
  <c r="T42" i="11"/>
  <c r="Q42" i="11"/>
  <c r="U41" i="11"/>
  <c r="T41" i="11"/>
  <c r="Q41" i="11"/>
  <c r="U40" i="11"/>
  <c r="T40" i="11"/>
  <c r="Q40" i="11"/>
  <c r="U39" i="11"/>
  <c r="T39" i="11"/>
  <c r="Q39" i="11"/>
  <c r="U38" i="11"/>
  <c r="T38" i="11"/>
  <c r="Q38" i="11"/>
  <c r="U37" i="11"/>
  <c r="T37" i="11"/>
  <c r="Q37" i="11"/>
  <c r="U36" i="11"/>
  <c r="T36" i="11"/>
  <c r="Q36" i="11"/>
  <c r="U35" i="11"/>
  <c r="T35" i="11"/>
  <c r="Q35" i="11"/>
  <c r="U34" i="11"/>
  <c r="T34" i="11"/>
  <c r="Q34" i="11"/>
  <c r="U33" i="11"/>
  <c r="T33" i="11"/>
  <c r="Q33" i="11"/>
  <c r="U32" i="11"/>
  <c r="T32" i="11"/>
  <c r="Q32" i="11"/>
  <c r="U31" i="11"/>
  <c r="T31" i="11"/>
  <c r="Q31" i="11"/>
  <c r="U30" i="11"/>
  <c r="T30" i="11"/>
  <c r="Q30" i="11"/>
  <c r="U29" i="11"/>
  <c r="T29" i="11"/>
  <c r="Q29" i="11"/>
  <c r="U28" i="11"/>
  <c r="T28" i="11"/>
  <c r="Q28" i="11"/>
  <c r="U27" i="11"/>
  <c r="T27" i="11"/>
  <c r="Q27" i="11"/>
  <c r="U26" i="11"/>
  <c r="T26" i="11"/>
  <c r="Q26" i="11"/>
  <c r="U25" i="11"/>
  <c r="T25" i="11"/>
  <c r="Q25" i="11"/>
  <c r="U24" i="11"/>
  <c r="T24" i="11"/>
  <c r="Q24" i="11"/>
  <c r="U23" i="11"/>
  <c r="T23" i="11"/>
  <c r="Q23" i="11"/>
  <c r="U22" i="11"/>
  <c r="T22" i="11"/>
  <c r="Q22" i="11"/>
  <c r="U21" i="11"/>
  <c r="T21" i="11"/>
  <c r="Q21" i="11"/>
  <c r="U20" i="11"/>
  <c r="T20" i="11"/>
  <c r="Q20" i="11"/>
  <c r="U19" i="11"/>
  <c r="T19" i="11"/>
  <c r="Q19" i="11"/>
  <c r="U18" i="11"/>
  <c r="T18" i="11"/>
  <c r="Q18" i="11"/>
  <c r="U17" i="11"/>
  <c r="T17" i="11"/>
  <c r="Q17" i="11"/>
  <c r="U16" i="11"/>
  <c r="T16" i="11"/>
  <c r="Q16" i="11"/>
  <c r="U15" i="11"/>
  <c r="T15" i="11"/>
  <c r="Q15" i="11"/>
  <c r="U14" i="11"/>
  <c r="T14" i="11"/>
  <c r="Q14" i="11"/>
  <c r="U13" i="11"/>
  <c r="T13" i="11"/>
  <c r="Q13" i="11"/>
  <c r="U12" i="11"/>
  <c r="T12" i="11"/>
  <c r="Q12" i="11"/>
  <c r="U11" i="11"/>
  <c r="B11" i="11"/>
  <c r="P5" i="11"/>
  <c r="O5" i="11"/>
  <c r="N5" i="11"/>
  <c r="M5" i="11"/>
  <c r="L5" i="11"/>
  <c r="K5" i="11"/>
  <c r="J5" i="11"/>
  <c r="I5" i="11"/>
  <c r="H5" i="11"/>
  <c r="G5" i="11"/>
  <c r="F4" i="11"/>
  <c r="D4" i="11"/>
  <c r="U2" i="11"/>
  <c r="Q2" i="11"/>
  <c r="P2" i="11"/>
  <c r="O2" i="11"/>
  <c r="N2" i="11"/>
  <c r="M2" i="11"/>
  <c r="L2" i="11"/>
  <c r="K2" i="11"/>
  <c r="J2" i="11"/>
  <c r="I2" i="11"/>
  <c r="H2" i="11"/>
  <c r="G2" i="11"/>
  <c r="F2" i="11"/>
  <c r="D2" i="11"/>
  <c r="C2" i="1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R5" i="1"/>
  <c r="Q5" i="1"/>
  <c r="R2" i="1"/>
  <c r="Q2" i="1"/>
  <c r="I2" i="1"/>
  <c r="E2" i="1"/>
  <c r="L369" i="4" l="1"/>
  <c r="L41" i="4"/>
  <c r="L134" i="4"/>
  <c r="F298" i="4"/>
  <c r="F439" i="4"/>
  <c r="L439" i="4" s="1"/>
  <c r="L527" i="4"/>
  <c r="F199" i="4"/>
  <c r="L199" i="4" s="1"/>
  <c r="L351" i="4"/>
  <c r="L421" i="4"/>
  <c r="F456" i="4"/>
  <c r="L456" i="4" s="1"/>
  <c r="F128" i="4"/>
  <c r="L128" i="4" s="1"/>
  <c r="L292" i="4"/>
  <c r="F515" i="4"/>
  <c r="L515" i="4" s="1"/>
  <c r="F11" i="4"/>
  <c r="L11" i="4" s="1"/>
  <c r="F52" i="4"/>
  <c r="L52" i="4" s="1"/>
  <c r="L123" i="4"/>
  <c r="F158" i="4"/>
  <c r="L158" i="4" s="1"/>
  <c r="L246" i="4"/>
  <c r="L193" i="4"/>
  <c r="F275" i="4"/>
  <c r="L275" i="4" s="1"/>
  <c r="F480" i="4"/>
  <c r="L480" i="4" s="1"/>
  <c r="D18" i="6"/>
  <c r="D30" i="6" s="1"/>
  <c r="F117" i="4"/>
  <c r="L117" i="4" s="1"/>
  <c r="F146" i="4"/>
  <c r="F210" i="4"/>
  <c r="L210" i="4" s="1"/>
  <c r="F410" i="4"/>
  <c r="L410" i="4" s="1"/>
  <c r="F474" i="4"/>
  <c r="L474" i="4" s="1"/>
  <c r="F509" i="4"/>
  <c r="L509" i="4" s="1"/>
  <c r="F169" i="4"/>
  <c r="L169" i="4" s="1"/>
  <c r="F23" i="4"/>
  <c r="L23" i="4" s="1"/>
  <c r="L263" i="4"/>
  <c r="F240" i="4"/>
  <c r="L240" i="4" s="1"/>
  <c r="F140" i="4"/>
  <c r="L140" i="4" s="1"/>
  <c r="L304" i="4"/>
  <c r="L445" i="4"/>
  <c r="L64" i="4"/>
  <c r="D4" i="10"/>
  <c r="E4" i="10"/>
  <c r="J41" i="3"/>
  <c r="I17" i="6"/>
  <c r="L105" i="4"/>
  <c r="L386" i="4"/>
  <c r="L175" i="4"/>
  <c r="L486" i="4"/>
  <c r="L29" i="4"/>
  <c r="H31" i="3"/>
  <c r="I41" i="3" s="1"/>
  <c r="L146" i="4"/>
  <c r="L427" i="4"/>
  <c r="L287" i="4"/>
  <c r="L339" i="4"/>
  <c r="L497" i="4"/>
  <c r="L87" i="4"/>
  <c r="L298" i="4"/>
  <c r="L415" i="4"/>
  <c r="L492" i="4"/>
  <c r="L99" i="4"/>
  <c r="L357" i="4"/>
  <c r="L521" i="4"/>
  <c r="L46" i="4"/>
  <c r="L222" i="4"/>
  <c r="L363" i="4"/>
  <c r="L93" i="4"/>
  <c r="F205" i="4"/>
  <c r="L205" i="4" s="1"/>
  <c r="L216" i="4"/>
  <c r="F35" i="4"/>
  <c r="L35" i="4" s="1"/>
  <c r="F76" i="4"/>
  <c r="L76" i="4" s="1"/>
  <c r="F111" i="4"/>
  <c r="L111" i="4" s="1"/>
  <c r="F181" i="4"/>
  <c r="L181" i="4" s="1"/>
  <c r="F251" i="4"/>
  <c r="L251" i="4" s="1"/>
  <c r="F322" i="4"/>
  <c r="L322" i="4" s="1"/>
  <c r="F392" i="4"/>
  <c r="L392" i="4" s="1"/>
  <c r="F462" i="4"/>
  <c r="L462" i="4" s="1"/>
  <c r="H4" i="10" l="1"/>
  <c r="K41" i="3"/>
  <c r="F4" i="5"/>
  <c r="E100" i="10"/>
  <c r="D100" i="10" s="1"/>
  <c r="E94" i="10"/>
  <c r="D94" i="10" s="1"/>
  <c r="E88" i="10"/>
  <c r="D88" i="10" s="1"/>
  <c r="E82" i="10"/>
  <c r="D82" i="10" s="1"/>
  <c r="E76" i="10"/>
  <c r="D76" i="10" s="1"/>
  <c r="E70" i="10"/>
  <c r="D70" i="10" s="1"/>
  <c r="E64" i="10"/>
  <c r="D64" i="10" s="1"/>
  <c r="E58" i="10"/>
  <c r="D58" i="10" s="1"/>
  <c r="E52" i="10"/>
  <c r="D52" i="10" s="1"/>
  <c r="E46" i="10"/>
  <c r="D46" i="10" s="1"/>
  <c r="E40" i="10"/>
  <c r="D40" i="10" s="1"/>
  <c r="E34" i="10"/>
  <c r="D34" i="10" s="1"/>
  <c r="E28" i="10"/>
  <c r="D28" i="10" s="1"/>
  <c r="E22" i="10"/>
  <c r="D22" i="10" s="1"/>
  <c r="E16" i="10"/>
  <c r="D16" i="10" s="1"/>
  <c r="E95" i="10"/>
  <c r="D95" i="10" s="1"/>
  <c r="E90" i="10"/>
  <c r="D90" i="10" s="1"/>
  <c r="E59" i="10"/>
  <c r="D59" i="10" s="1"/>
  <c r="E54" i="10"/>
  <c r="D54" i="10" s="1"/>
  <c r="E23" i="10"/>
  <c r="D23" i="10" s="1"/>
  <c r="E18" i="10"/>
  <c r="D18" i="10" s="1"/>
  <c r="E65" i="10"/>
  <c r="D65" i="10" s="1"/>
  <c r="E48" i="10"/>
  <c r="D48" i="10" s="1"/>
  <c r="E43" i="10"/>
  <c r="D43" i="10" s="1"/>
  <c r="E39" i="10"/>
  <c r="D39" i="10" s="1"/>
  <c r="E96" i="10"/>
  <c r="D96" i="10" s="1"/>
  <c r="E83" i="10"/>
  <c r="D83" i="10" s="1"/>
  <c r="E74" i="10"/>
  <c r="D74" i="10" s="1"/>
  <c r="E61" i="10"/>
  <c r="D61" i="10" s="1"/>
  <c r="E35" i="10"/>
  <c r="D35" i="10" s="1"/>
  <c r="E26" i="10"/>
  <c r="D26" i="10" s="1"/>
  <c r="E97" i="10"/>
  <c r="D97" i="10" s="1"/>
  <c r="E71" i="10"/>
  <c r="D71" i="10" s="1"/>
  <c r="E62" i="10"/>
  <c r="D62" i="10" s="1"/>
  <c r="E45" i="10"/>
  <c r="D45" i="10" s="1"/>
  <c r="E36" i="10"/>
  <c r="D36" i="10" s="1"/>
  <c r="E102" i="10"/>
  <c r="D102" i="10" s="1"/>
  <c r="E93" i="10"/>
  <c r="D93" i="10" s="1"/>
  <c r="E89" i="10"/>
  <c r="D89" i="10" s="1"/>
  <c r="E80" i="10"/>
  <c r="D80" i="10" s="1"/>
  <c r="E50" i="10"/>
  <c r="D50" i="10" s="1"/>
  <c r="E32" i="10"/>
  <c r="D32" i="10" s="1"/>
  <c r="E19" i="10"/>
  <c r="D19" i="10" s="1"/>
  <c r="E15" i="10"/>
  <c r="D15" i="10" s="1"/>
  <c r="E91" i="10"/>
  <c r="D91" i="10" s="1"/>
  <c r="E77" i="10"/>
  <c r="D77" i="10" s="1"/>
  <c r="E68" i="10"/>
  <c r="D68" i="10" s="1"/>
  <c r="E56" i="10"/>
  <c r="D56" i="10" s="1"/>
  <c r="E14" i="10"/>
  <c r="E51" i="10"/>
  <c r="D51" i="10" s="1"/>
  <c r="E29" i="10"/>
  <c r="D29" i="10" s="1"/>
  <c r="E20" i="10"/>
  <c r="D20" i="10" s="1"/>
  <c r="E84" i="10"/>
  <c r="D84" i="10" s="1"/>
  <c r="E60" i="10"/>
  <c r="D60" i="10" s="1"/>
  <c r="E87" i="10"/>
  <c r="D87" i="10" s="1"/>
  <c r="E81" i="10"/>
  <c r="D81" i="10" s="1"/>
  <c r="E78" i="10"/>
  <c r="D78" i="10" s="1"/>
  <c r="E75" i="10"/>
  <c r="D75" i="10" s="1"/>
  <c r="E72" i="10"/>
  <c r="D72" i="10" s="1"/>
  <c r="E69" i="10"/>
  <c r="D69" i="10" s="1"/>
  <c r="E66" i="10"/>
  <c r="D66" i="10" s="1"/>
  <c r="E63" i="10"/>
  <c r="D63" i="10" s="1"/>
  <c r="E49" i="10"/>
  <c r="D49" i="10" s="1"/>
  <c r="E27" i="10"/>
  <c r="D27" i="10" s="1"/>
  <c r="E101" i="10"/>
  <c r="D101" i="10" s="1"/>
  <c r="E98" i="10"/>
  <c r="D98" i="10" s="1"/>
  <c r="E55" i="10"/>
  <c r="D55" i="10" s="1"/>
  <c r="E44" i="10"/>
  <c r="D44" i="10" s="1"/>
  <c r="E41" i="10"/>
  <c r="D41" i="10" s="1"/>
  <c r="E38" i="10"/>
  <c r="D38" i="10" s="1"/>
  <c r="E30" i="10"/>
  <c r="D30" i="10" s="1"/>
  <c r="E24" i="10"/>
  <c r="D24" i="10" s="1"/>
  <c r="E73" i="10"/>
  <c r="D73" i="10" s="1"/>
  <c r="E25" i="10"/>
  <c r="D25" i="10" s="1"/>
  <c r="E92" i="10"/>
  <c r="D92" i="10" s="1"/>
  <c r="E86" i="10"/>
  <c r="D86" i="10" s="1"/>
  <c r="E57" i="10"/>
  <c r="D57" i="10" s="1"/>
  <c r="E37" i="10"/>
  <c r="D37" i="10" s="1"/>
  <c r="E53" i="10"/>
  <c r="D53" i="10" s="1"/>
  <c r="E33" i="10"/>
  <c r="D33" i="10" s="1"/>
  <c r="E21" i="10"/>
  <c r="D21" i="10" s="1"/>
  <c r="E85" i="10"/>
  <c r="D85" i="10" s="1"/>
  <c r="E47" i="10"/>
  <c r="D47" i="10" s="1"/>
  <c r="E67" i="10"/>
  <c r="D67" i="10" s="1"/>
  <c r="E99" i="10"/>
  <c r="D99" i="10" s="1"/>
  <c r="E42" i="10"/>
  <c r="D42" i="10" s="1"/>
  <c r="E79" i="10"/>
  <c r="D79" i="10" s="1"/>
  <c r="E31" i="10"/>
  <c r="D31" i="10" s="1"/>
  <c r="E17" i="10"/>
  <c r="D17" i="10" s="1"/>
  <c r="E20" i="5" l="1"/>
  <c r="G20" i="5" s="1"/>
  <c r="I21" i="10"/>
  <c r="I91" i="10"/>
  <c r="E90" i="5"/>
  <c r="G90" i="5" s="1"/>
  <c r="I52" i="10"/>
  <c r="E51" i="5"/>
  <c r="G51" i="5" s="1"/>
  <c r="E43" i="5"/>
  <c r="G43" i="5" s="1"/>
  <c r="I44" i="10"/>
  <c r="I15" i="10"/>
  <c r="E14" i="5"/>
  <c r="G14" i="5" s="1"/>
  <c r="E57" i="5"/>
  <c r="G57" i="5" s="1"/>
  <c r="I58" i="10"/>
  <c r="I55" i="10"/>
  <c r="E54" i="5"/>
  <c r="G54" i="5" s="1"/>
  <c r="E18" i="5"/>
  <c r="G18" i="5" s="1"/>
  <c r="I19" i="10"/>
  <c r="E63" i="5"/>
  <c r="G63" i="5" s="1"/>
  <c r="I64" i="10"/>
  <c r="E36" i="5"/>
  <c r="G36" i="5" s="1"/>
  <c r="I37" i="10"/>
  <c r="I32" i="10"/>
  <c r="E31" i="5"/>
  <c r="G31" i="5" s="1"/>
  <c r="E58" i="5"/>
  <c r="G58" i="5" s="1"/>
  <c r="I59" i="10"/>
  <c r="E16" i="5"/>
  <c r="G16" i="5" s="1"/>
  <c r="I17" i="10"/>
  <c r="E100" i="5"/>
  <c r="G100" i="5" s="1"/>
  <c r="I101" i="10"/>
  <c r="I84" i="10"/>
  <c r="E83" i="5"/>
  <c r="G83" i="5" s="1"/>
  <c r="E49" i="5"/>
  <c r="G49" i="5" s="1"/>
  <c r="I50" i="10"/>
  <c r="E60" i="5"/>
  <c r="G60" i="5" s="1"/>
  <c r="I61" i="10"/>
  <c r="I90" i="10"/>
  <c r="E89" i="5"/>
  <c r="G89" i="5" s="1"/>
  <c r="I76" i="10"/>
  <c r="E75" i="5"/>
  <c r="G75" i="5" s="1"/>
  <c r="E30" i="5"/>
  <c r="G30" i="5" s="1"/>
  <c r="I31" i="10"/>
  <c r="I86" i="10"/>
  <c r="E85" i="5"/>
  <c r="G85" i="5" s="1"/>
  <c r="E26" i="5"/>
  <c r="G26" i="5" s="1"/>
  <c r="I27" i="10"/>
  <c r="I20" i="10"/>
  <c r="E19" i="5"/>
  <c r="G19" i="5" s="1"/>
  <c r="E79" i="5"/>
  <c r="G79" i="5" s="1"/>
  <c r="I80" i="10"/>
  <c r="E73" i="5"/>
  <c r="G73" i="5" s="1"/>
  <c r="I74" i="10"/>
  <c r="E94" i="5"/>
  <c r="G94" i="5" s="1"/>
  <c r="I95" i="10"/>
  <c r="I82" i="10"/>
  <c r="E81" i="5"/>
  <c r="G81" i="5" s="1"/>
  <c r="I79" i="10"/>
  <c r="E78" i="5"/>
  <c r="G78" i="5" s="1"/>
  <c r="E91" i="5"/>
  <c r="G91" i="5" s="1"/>
  <c r="I92" i="10"/>
  <c r="E48" i="5"/>
  <c r="G48" i="5" s="1"/>
  <c r="I49" i="10"/>
  <c r="I29" i="10"/>
  <c r="E28" i="5"/>
  <c r="G28" i="5" s="1"/>
  <c r="I89" i="10"/>
  <c r="E88" i="5"/>
  <c r="G88" i="5" s="1"/>
  <c r="E82" i="5"/>
  <c r="G82" i="5" s="1"/>
  <c r="I83" i="10"/>
  <c r="I16" i="10"/>
  <c r="E15" i="5"/>
  <c r="G15" i="5" s="1"/>
  <c r="E87" i="5"/>
  <c r="G87" i="5" s="1"/>
  <c r="I88" i="10"/>
  <c r="I42" i="10"/>
  <c r="E41" i="5"/>
  <c r="G41" i="5" s="1"/>
  <c r="I25" i="10"/>
  <c r="E24" i="5"/>
  <c r="G24" i="5" s="1"/>
  <c r="E62" i="5"/>
  <c r="G62" i="5" s="1"/>
  <c r="I63" i="10"/>
  <c r="I51" i="10"/>
  <c r="E50" i="5"/>
  <c r="G50" i="5" s="1"/>
  <c r="I93" i="10"/>
  <c r="E92" i="5"/>
  <c r="G92" i="5" s="1"/>
  <c r="I96" i="10"/>
  <c r="E95" i="5"/>
  <c r="G95" i="5" s="1"/>
  <c r="E21" i="5"/>
  <c r="G21" i="5" s="1"/>
  <c r="I22" i="10"/>
  <c r="E93" i="5"/>
  <c r="G93" i="5" s="1"/>
  <c r="I94" i="10"/>
  <c r="I78" i="10"/>
  <c r="E77" i="5"/>
  <c r="G77" i="5" s="1"/>
  <c r="I71" i="10"/>
  <c r="E70" i="5"/>
  <c r="G70" i="5" s="1"/>
  <c r="I81" i="10"/>
  <c r="E80" i="5"/>
  <c r="G80" i="5" s="1"/>
  <c r="I23" i="10"/>
  <c r="E22" i="5"/>
  <c r="G22" i="5" s="1"/>
  <c r="E86" i="5"/>
  <c r="G86" i="5" s="1"/>
  <c r="I87" i="10"/>
  <c r="I54" i="10"/>
  <c r="E53" i="5"/>
  <c r="G53" i="5" s="1"/>
  <c r="I60" i="10"/>
  <c r="E59" i="5"/>
  <c r="G59" i="5" s="1"/>
  <c r="I70" i="10"/>
  <c r="E69" i="5"/>
  <c r="G69" i="5" s="1"/>
  <c r="I99" i="10"/>
  <c r="E98" i="5"/>
  <c r="G98" i="5" s="1"/>
  <c r="I66" i="10"/>
  <c r="E65" i="5"/>
  <c r="G65" i="5" s="1"/>
  <c r="I102" i="10"/>
  <c r="E101" i="5"/>
  <c r="G101" i="5" s="1"/>
  <c r="E27" i="5"/>
  <c r="G27" i="5" s="1"/>
  <c r="I28" i="10"/>
  <c r="E66" i="5"/>
  <c r="G66" i="5" s="1"/>
  <c r="I67" i="10"/>
  <c r="I69" i="10"/>
  <c r="E68" i="5"/>
  <c r="G68" i="5" s="1"/>
  <c r="I43" i="10"/>
  <c r="E42" i="5"/>
  <c r="G42" i="5" s="1"/>
  <c r="E46" i="5"/>
  <c r="G46" i="5" s="1"/>
  <c r="I47" i="10"/>
  <c r="I68" i="10"/>
  <c r="E67" i="5"/>
  <c r="G67" i="5" s="1"/>
  <c r="I40" i="10"/>
  <c r="E39" i="5"/>
  <c r="G39" i="5" s="1"/>
  <c r="E40" i="5"/>
  <c r="G40" i="5" s="1"/>
  <c r="I41" i="10"/>
  <c r="I18" i="10"/>
  <c r="E17" i="5"/>
  <c r="G17" i="5" s="1"/>
  <c r="E32" i="5"/>
  <c r="G32" i="5" s="1"/>
  <c r="I33" i="10"/>
  <c r="E96" i="5"/>
  <c r="G96" i="5" s="1"/>
  <c r="I97" i="10"/>
  <c r="E52" i="5"/>
  <c r="G52" i="5" s="1"/>
  <c r="I53" i="10"/>
  <c r="E25" i="5"/>
  <c r="G25" i="5" s="1"/>
  <c r="I26" i="10"/>
  <c r="E97" i="5"/>
  <c r="G97" i="5" s="1"/>
  <c r="I98" i="10"/>
  <c r="I35" i="10"/>
  <c r="E34" i="5"/>
  <c r="G34" i="5" s="1"/>
  <c r="E56" i="5"/>
  <c r="G56" i="5" s="1"/>
  <c r="I57" i="10"/>
  <c r="E72" i="5"/>
  <c r="G72" i="5" s="1"/>
  <c r="I73" i="10"/>
  <c r="D14" i="10"/>
  <c r="E103" i="10"/>
  <c r="E5" i="10" s="1"/>
  <c r="E38" i="5"/>
  <c r="G38" i="5" s="1"/>
  <c r="I39" i="10"/>
  <c r="E99" i="5"/>
  <c r="G99" i="5" s="1"/>
  <c r="I100" i="10"/>
  <c r="I24" i="10"/>
  <c r="E23" i="5"/>
  <c r="G23" i="5" s="1"/>
  <c r="E55" i="5"/>
  <c r="G55" i="5" s="1"/>
  <c r="I56" i="10"/>
  <c r="I36" i="10"/>
  <c r="E35" i="5"/>
  <c r="G35" i="5" s="1"/>
  <c r="E33" i="5"/>
  <c r="G33" i="5" s="1"/>
  <c r="I34" i="10"/>
  <c r="I30" i="10"/>
  <c r="E29" i="5"/>
  <c r="G29" i="5" s="1"/>
  <c r="I72" i="10"/>
  <c r="E71" i="5"/>
  <c r="G71" i="5" s="1"/>
  <c r="I45" i="10"/>
  <c r="E44" i="5"/>
  <c r="G44" i="5" s="1"/>
  <c r="I48" i="10"/>
  <c r="E47" i="5"/>
  <c r="G47" i="5" s="1"/>
  <c r="E84" i="5"/>
  <c r="G84" i="5" s="1"/>
  <c r="I85" i="10"/>
  <c r="E37" i="5"/>
  <c r="G37" i="5" s="1"/>
  <c r="I38" i="10"/>
  <c r="E74" i="5"/>
  <c r="G74" i="5" s="1"/>
  <c r="I75" i="10"/>
  <c r="I77" i="10"/>
  <c r="E76" i="5"/>
  <c r="G76" i="5" s="1"/>
  <c r="I62" i="10"/>
  <c r="E61" i="5"/>
  <c r="G61" i="5" s="1"/>
  <c r="I65" i="10"/>
  <c r="E64" i="5"/>
  <c r="G64" i="5" s="1"/>
  <c r="E45" i="5"/>
  <c r="G45" i="5" s="1"/>
  <c r="I46" i="10"/>
  <c r="H91" i="10"/>
  <c r="H86" i="10"/>
  <c r="H81" i="10"/>
  <c r="H55" i="10"/>
  <c r="H50" i="10"/>
  <c r="H45" i="10"/>
  <c r="H19" i="10"/>
  <c r="H14" i="10"/>
  <c r="H101" i="10"/>
  <c r="H88" i="10"/>
  <c r="H84" i="10"/>
  <c r="H79" i="10"/>
  <c r="H75" i="10"/>
  <c r="H49" i="10"/>
  <c r="H40" i="10"/>
  <c r="H31" i="10"/>
  <c r="H27" i="10"/>
  <c r="H97" i="10"/>
  <c r="H71" i="10"/>
  <c r="H62" i="10"/>
  <c r="H36" i="10"/>
  <c r="H98" i="10"/>
  <c r="H72" i="10"/>
  <c r="H37" i="10"/>
  <c r="H28" i="10"/>
  <c r="H24" i="10"/>
  <c r="H94" i="10"/>
  <c r="H90" i="10"/>
  <c r="H68" i="10"/>
  <c r="H59" i="10"/>
  <c r="H51" i="10"/>
  <c r="H46" i="10"/>
  <c r="H42" i="10"/>
  <c r="H33" i="10"/>
  <c r="H20" i="10"/>
  <c r="H100" i="10"/>
  <c r="H92" i="10"/>
  <c r="H65" i="10"/>
  <c r="H57" i="10"/>
  <c r="H32" i="10"/>
  <c r="H60" i="10"/>
  <c r="H43" i="10"/>
  <c r="H35" i="10"/>
  <c r="H15" i="10"/>
  <c r="H93" i="10"/>
  <c r="H58" i="10"/>
  <c r="H21" i="10"/>
  <c r="H96" i="10"/>
  <c r="H85" i="10"/>
  <c r="H70" i="10"/>
  <c r="H61" i="10"/>
  <c r="H52" i="10"/>
  <c r="H47" i="10"/>
  <c r="H99" i="10"/>
  <c r="H76" i="10"/>
  <c r="H73" i="10"/>
  <c r="H67" i="10"/>
  <c r="H16" i="10"/>
  <c r="H69" i="10"/>
  <c r="H48" i="10"/>
  <c r="H44" i="10"/>
  <c r="H39" i="10"/>
  <c r="H30" i="10"/>
  <c r="H23" i="10"/>
  <c r="H82" i="10"/>
  <c r="H63" i="10"/>
  <c r="H74" i="10"/>
  <c r="H102" i="10"/>
  <c r="H89" i="10"/>
  <c r="H87" i="10"/>
  <c r="H29" i="10"/>
  <c r="H17" i="10"/>
  <c r="H66" i="10"/>
  <c r="H38" i="10"/>
  <c r="H64" i="10"/>
  <c r="H95" i="10"/>
  <c r="H80" i="10"/>
  <c r="H78" i="10"/>
  <c r="H53" i="10"/>
  <c r="H26" i="10"/>
  <c r="H22" i="10"/>
  <c r="H83" i="10"/>
  <c r="H41" i="10"/>
  <c r="H54" i="10"/>
  <c r="H56" i="10"/>
  <c r="H34" i="10"/>
  <c r="H25" i="10"/>
  <c r="H77" i="10"/>
  <c r="H18" i="10"/>
  <c r="F33" i="5" l="1"/>
  <c r="H33" i="5" s="1"/>
  <c r="J34" i="10"/>
  <c r="J38" i="10"/>
  <c r="F37" i="5"/>
  <c r="H37" i="5" s="1"/>
  <c r="J65" i="10"/>
  <c r="F64" i="5"/>
  <c r="H64" i="5" s="1"/>
  <c r="J86" i="10"/>
  <c r="F85" i="5"/>
  <c r="H85" i="5" s="1"/>
  <c r="F65" i="5"/>
  <c r="H65" i="5" s="1"/>
  <c r="J66" i="10"/>
  <c r="F84" i="5"/>
  <c r="H84" i="5" s="1"/>
  <c r="J85" i="10"/>
  <c r="F27" i="5"/>
  <c r="H27" i="5" s="1"/>
  <c r="J28" i="10"/>
  <c r="J75" i="10"/>
  <c r="F74" i="5"/>
  <c r="H74" i="5" s="1"/>
  <c r="F90" i="5"/>
  <c r="H90" i="5" s="1"/>
  <c r="J91" i="10"/>
  <c r="E13" i="5"/>
  <c r="D103" i="10"/>
  <c r="I14" i="10"/>
  <c r="F53" i="5"/>
  <c r="H53" i="5" s="1"/>
  <c r="J54" i="10"/>
  <c r="F16" i="5"/>
  <c r="H16" i="5" s="1"/>
  <c r="J17" i="10"/>
  <c r="F47" i="5"/>
  <c r="H47" i="5" s="1"/>
  <c r="J48" i="10"/>
  <c r="F95" i="5"/>
  <c r="H95" i="5" s="1"/>
  <c r="J96" i="10"/>
  <c r="F99" i="5"/>
  <c r="H99" i="5" s="1"/>
  <c r="J100" i="10"/>
  <c r="J37" i="10"/>
  <c r="F36" i="5"/>
  <c r="H36" i="5" s="1"/>
  <c r="F78" i="5"/>
  <c r="H78" i="5" s="1"/>
  <c r="J79" i="10"/>
  <c r="J41" i="10"/>
  <c r="F40" i="5"/>
  <c r="H40" i="5" s="1"/>
  <c r="J29" i="10"/>
  <c r="F28" i="5"/>
  <c r="H28" i="5" s="1"/>
  <c r="J69" i="10"/>
  <c r="F68" i="5"/>
  <c r="H68" i="5" s="1"/>
  <c r="J21" i="10"/>
  <c r="F20" i="5"/>
  <c r="H20" i="5" s="1"/>
  <c r="J20" i="10"/>
  <c r="F19" i="5"/>
  <c r="H19" i="5" s="1"/>
  <c r="F71" i="5"/>
  <c r="H71" i="5" s="1"/>
  <c r="J72" i="10"/>
  <c r="J84" i="10"/>
  <c r="F83" i="5"/>
  <c r="H83" i="5" s="1"/>
  <c r="F82" i="5"/>
  <c r="H82" i="5" s="1"/>
  <c r="J83" i="10"/>
  <c r="J87" i="10"/>
  <c r="F86" i="5"/>
  <c r="H86" i="5" s="1"/>
  <c r="J16" i="10"/>
  <c r="F15" i="5"/>
  <c r="H15" i="5" s="1"/>
  <c r="J58" i="10"/>
  <c r="F57" i="5"/>
  <c r="H57" i="5" s="1"/>
  <c r="J33" i="10"/>
  <c r="F32" i="5"/>
  <c r="H32" i="5" s="1"/>
  <c r="F97" i="5"/>
  <c r="H97" i="5" s="1"/>
  <c r="J98" i="10"/>
  <c r="F87" i="5"/>
  <c r="H87" i="5" s="1"/>
  <c r="J88" i="10"/>
  <c r="J22" i="10"/>
  <c r="F21" i="5"/>
  <c r="H21" i="5" s="1"/>
  <c r="J89" i="10"/>
  <c r="F88" i="5"/>
  <c r="H88" i="5" s="1"/>
  <c r="F66" i="5"/>
  <c r="H66" i="5" s="1"/>
  <c r="J67" i="10"/>
  <c r="J93" i="10"/>
  <c r="F92" i="5"/>
  <c r="H92" i="5" s="1"/>
  <c r="F41" i="5"/>
  <c r="H41" i="5" s="1"/>
  <c r="J42" i="10"/>
  <c r="J36" i="10"/>
  <c r="F35" i="5"/>
  <c r="H35" i="5" s="1"/>
  <c r="F100" i="5"/>
  <c r="H100" i="5" s="1"/>
  <c r="J101" i="10"/>
  <c r="F25" i="5"/>
  <c r="H25" i="5" s="1"/>
  <c r="J26" i="10"/>
  <c r="F101" i="5"/>
  <c r="H101" i="5" s="1"/>
  <c r="J102" i="10"/>
  <c r="J73" i="10"/>
  <c r="F72" i="5"/>
  <c r="H72" i="5" s="1"/>
  <c r="J15" i="10"/>
  <c r="F14" i="5"/>
  <c r="H14" i="5" s="1"/>
  <c r="J46" i="10"/>
  <c r="F45" i="5"/>
  <c r="H45" i="5" s="1"/>
  <c r="F61" i="5"/>
  <c r="H61" i="5" s="1"/>
  <c r="J62" i="10"/>
  <c r="H103" i="10"/>
  <c r="H5" i="10" s="1"/>
  <c r="F13" i="5"/>
  <c r="J14" i="10"/>
  <c r="J103" i="10" s="1"/>
  <c r="J53" i="10"/>
  <c r="F52" i="5"/>
  <c r="H52" i="5" s="1"/>
  <c r="F73" i="5"/>
  <c r="H73" i="5" s="1"/>
  <c r="J74" i="10"/>
  <c r="F75" i="5"/>
  <c r="H75" i="5" s="1"/>
  <c r="J76" i="10"/>
  <c r="J35" i="10"/>
  <c r="F34" i="5"/>
  <c r="H34" i="5" s="1"/>
  <c r="J51" i="10"/>
  <c r="F50" i="5"/>
  <c r="H50" i="5" s="1"/>
  <c r="J71" i="10"/>
  <c r="F70" i="5"/>
  <c r="H70" i="5" s="1"/>
  <c r="F18" i="5"/>
  <c r="H18" i="5" s="1"/>
  <c r="J19" i="10"/>
  <c r="J70" i="10"/>
  <c r="F69" i="5"/>
  <c r="H69" i="5" s="1"/>
  <c r="F48" i="5"/>
  <c r="H48" i="5" s="1"/>
  <c r="J49" i="10"/>
  <c r="F43" i="5"/>
  <c r="H43" i="5" s="1"/>
  <c r="J44" i="10"/>
  <c r="F77" i="5"/>
  <c r="H77" i="5" s="1"/>
  <c r="J78" i="10"/>
  <c r="J99" i="10"/>
  <c r="F98" i="5"/>
  <c r="H98" i="5" s="1"/>
  <c r="F58" i="5"/>
  <c r="H58" i="5" s="1"/>
  <c r="J59" i="10"/>
  <c r="J45" i="10"/>
  <c r="F44" i="5"/>
  <c r="H44" i="5" s="1"/>
  <c r="F17" i="5"/>
  <c r="H17" i="5" s="1"/>
  <c r="J18" i="10"/>
  <c r="J80" i="10"/>
  <c r="F79" i="5"/>
  <c r="H79" i="5" s="1"/>
  <c r="J82" i="10"/>
  <c r="F81" i="5"/>
  <c r="H81" i="5" s="1"/>
  <c r="F46" i="5"/>
  <c r="H46" i="5" s="1"/>
  <c r="J47" i="10"/>
  <c r="J60" i="10"/>
  <c r="F59" i="5"/>
  <c r="H59" i="5" s="1"/>
  <c r="F67" i="5"/>
  <c r="H67" i="5" s="1"/>
  <c r="J68" i="10"/>
  <c r="F26" i="5"/>
  <c r="H26" i="5" s="1"/>
  <c r="J27" i="10"/>
  <c r="J50" i="10"/>
  <c r="F49" i="5"/>
  <c r="H49" i="5" s="1"/>
  <c r="J77" i="10"/>
  <c r="F76" i="5"/>
  <c r="H76" i="5" s="1"/>
  <c r="J95" i="10"/>
  <c r="F94" i="5"/>
  <c r="H94" i="5" s="1"/>
  <c r="J23" i="10"/>
  <c r="F22" i="5"/>
  <c r="H22" i="5" s="1"/>
  <c r="F51" i="5"/>
  <c r="H51" i="5" s="1"/>
  <c r="J52" i="10"/>
  <c r="J32" i="10"/>
  <c r="F31" i="5"/>
  <c r="H31" i="5" s="1"/>
  <c r="F89" i="5"/>
  <c r="H89" i="5" s="1"/>
  <c r="J90" i="10"/>
  <c r="F30" i="5"/>
  <c r="H30" i="5" s="1"/>
  <c r="J31" i="10"/>
  <c r="J55" i="10"/>
  <c r="F54" i="5"/>
  <c r="H54" i="5" s="1"/>
  <c r="J39" i="10"/>
  <c r="F38" i="5"/>
  <c r="H38" i="5" s="1"/>
  <c r="F23" i="5"/>
  <c r="H23" i="5" s="1"/>
  <c r="J24" i="10"/>
  <c r="J56" i="10"/>
  <c r="F55" i="5"/>
  <c r="H55" i="5" s="1"/>
  <c r="J92" i="10"/>
  <c r="F91" i="5"/>
  <c r="H91" i="5" s="1"/>
  <c r="J63" i="10"/>
  <c r="F62" i="5"/>
  <c r="H62" i="5" s="1"/>
  <c r="F42" i="5"/>
  <c r="H42" i="5" s="1"/>
  <c r="J43" i="10"/>
  <c r="J97" i="10"/>
  <c r="F96" i="5"/>
  <c r="H96" i="5" s="1"/>
  <c r="J25" i="10"/>
  <c r="F24" i="5"/>
  <c r="H24" i="5" s="1"/>
  <c r="F63" i="5"/>
  <c r="H63" i="5" s="1"/>
  <c r="J64" i="10"/>
  <c r="J30" i="10"/>
  <c r="F29" i="5"/>
  <c r="H29" i="5" s="1"/>
  <c r="J61" i="10"/>
  <c r="F60" i="5"/>
  <c r="H60" i="5" s="1"/>
  <c r="F56" i="5"/>
  <c r="H56" i="5" s="1"/>
  <c r="J57" i="10"/>
  <c r="F93" i="5"/>
  <c r="H93" i="5" s="1"/>
  <c r="J94" i="10"/>
  <c r="F39" i="5"/>
  <c r="H39" i="5" s="1"/>
  <c r="J40" i="10"/>
  <c r="F80" i="5"/>
  <c r="H80" i="5" s="1"/>
  <c r="J81" i="10"/>
  <c r="I103" i="10" l="1"/>
  <c r="D5" i="10"/>
  <c r="F102" i="5"/>
  <c r="F5" i="5" s="1"/>
  <c r="H13" i="5"/>
  <c r="H102" i="5" s="1"/>
  <c r="E102" i="5"/>
  <c r="E5" i="5" s="1"/>
  <c r="G13" i="5"/>
  <c r="G10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200-000003000000}">
      <text>
        <r>
          <rPr>
            <b/>
            <sz val="9"/>
            <color indexed="81"/>
            <rFont val="MS P ゴシック"/>
            <family val="3"/>
            <charset val="128"/>
          </rPr>
          <t>リストから選択
リストにない項目は選べません</t>
        </r>
      </text>
    </comment>
    <comment ref="H4" authorId="0" shapeId="0" xr:uid="{00000000-0006-0000-0200-000004000000}">
      <text>
        <r>
          <rPr>
            <b/>
            <sz val="9"/>
            <color indexed="81"/>
            <rFont val="MS P ゴシック"/>
            <family val="3"/>
            <charset val="128"/>
          </rPr>
          <t>自動計算です
行挿入・行削除しないこと</t>
        </r>
      </text>
    </comment>
    <comment ref="Q4" authorId="0" shapeId="0" xr:uid="{00000000-0006-0000-0200-000005000000}">
      <text>
        <r>
          <rPr>
            <sz val="11"/>
            <color theme="1"/>
            <rFont val="Yu Gothic"/>
            <family val="3"/>
            <charset val="128"/>
          </rPr>
          <t>サブトータル：
フィルタで選択中の項目の合計</t>
        </r>
      </text>
    </comment>
    <comment ref="C5" authorId="0" shapeId="0" xr:uid="{00000000-0006-0000-0200-000001000000}">
      <text>
        <r>
          <rPr>
            <b/>
            <sz val="9"/>
            <color indexed="81"/>
            <rFont val="MS P ゴシック"/>
            <family val="3"/>
            <charset val="128"/>
          </rPr>
          <t>収支報告書に載せる収支はここに〇</t>
        </r>
      </text>
    </comment>
    <comment ref="D5" authorId="0" shapeId="0" xr:uid="{00000000-0006-0000-0200-000002000000}">
      <text>
        <r>
          <rPr>
            <b/>
            <sz val="9"/>
            <color indexed="81"/>
            <rFont val="ＭＳ 明朝"/>
            <family val="1"/>
            <charset val="128"/>
          </rPr>
          <t>収支決算</t>
        </r>
        <r>
          <rPr>
            <b/>
            <sz val="9"/>
            <color indexed="81"/>
            <rFont val="MS P ゴシック"/>
            <family val="3"/>
            <charset val="128"/>
          </rPr>
          <t>書に載せる収支はここに〇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0000000-0006-0000-0300-000003000000}">
      <text>
        <r>
          <rPr>
            <sz val="11"/>
            <color theme="1"/>
            <rFont val="Yu Gothic"/>
            <family val="3"/>
            <charset val="128"/>
          </rPr>
          <t xml:space="preserve">実施日を入力
</t>
        </r>
      </text>
    </comment>
    <comment ref="G9" authorId="0" shapeId="0" xr:uid="{00000000-0006-0000-0300-000001000000}">
      <text>
        <r>
          <rPr>
            <sz val="11"/>
            <color theme="1"/>
            <rFont val="Yu Gothic"/>
            <family val="3"/>
            <charset val="128"/>
          </rPr>
          <t>（例）●●農道草刈り、役員会</t>
        </r>
      </text>
    </comment>
    <comment ref="G10" authorId="0" shapeId="0" xr:uid="{00000000-0006-0000-0300-000002000000}">
      <text>
        <r>
          <rPr>
            <sz val="11"/>
            <color theme="1"/>
            <rFont val="Yu Gothic"/>
            <family val="3"/>
            <charset val="128"/>
          </rPr>
          <t>▼ から選択</t>
        </r>
      </text>
    </comment>
    <comment ref="U10" authorId="0" shapeId="0" xr:uid="{00000000-0006-0000-0300-000004000000}">
      <text>
        <r>
          <rPr>
            <sz val="11"/>
            <color theme="1"/>
            <rFont val="Yu Gothic"/>
            <family val="3"/>
            <charset val="128"/>
          </rPr>
          <t xml:space="preserve">個人配分＋役員報酬＋日当等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5" authorId="0" shapeId="0" xr:uid="{00000000-0006-0000-0400-000002000000}">
      <text>
        <r>
          <rPr>
            <b/>
            <sz val="9"/>
            <color indexed="81"/>
            <rFont val="MS P ゴシック"/>
            <family val="3"/>
            <charset val="128"/>
          </rPr>
          <t>リストから選ぶ</t>
        </r>
      </text>
    </comment>
    <comment ref="D20" authorId="0" shapeId="0" xr:uid="{00000000-0006-0000-0400-000003000000}">
      <text>
        <r>
          <rPr>
            <b/>
            <sz val="9"/>
            <color indexed="81"/>
            <rFont val="MS P ゴシック"/>
            <family val="3"/>
            <charset val="128"/>
          </rPr>
          <t>項目名は変えたり、追加したりしないでください。自動集計ができなくなります</t>
        </r>
        <r>
          <rPr>
            <sz val="9"/>
            <color indexed="81"/>
            <rFont val="MS P ゴシック"/>
            <family val="3"/>
            <charset val="128"/>
          </rPr>
          <t xml:space="preserve">
</t>
        </r>
      </text>
    </comment>
    <comment ref="H34" authorId="0" shapeId="0" xr:uid="{00000000-0006-0000-0400-000001000000}">
      <text>
        <r>
          <rPr>
            <b/>
            <sz val="9"/>
            <color indexed="81"/>
            <rFont val="MS P ゴシック"/>
            <family val="3"/>
            <charset val="128"/>
          </rPr>
          <t>12月末日の通帳の残高を記入してください</t>
        </r>
      </text>
    </comment>
    <comment ref="X39" authorId="0" shapeId="0" xr:uid="{00000000-0006-0000-0400-000005000000}">
      <text>
        <r>
          <rPr>
            <sz val="11"/>
            <color theme="1"/>
            <rFont val="Yu Gothic"/>
            <family val="3"/>
            <charset val="128"/>
          </rPr>
          <t>1回目の交付日を入力</t>
        </r>
      </text>
    </comment>
    <comment ref="AA39" authorId="0" shapeId="0" xr:uid="{00000000-0006-0000-0400-000006000000}">
      <text>
        <r>
          <rPr>
            <sz val="11"/>
            <color theme="1"/>
            <rFont val="Yu Gothic"/>
            <family val="3"/>
            <charset val="128"/>
          </rPr>
          <t>２回目の交付日がある場合は入力</t>
        </r>
      </text>
    </comment>
    <comment ref="AE39" authorId="0" shapeId="0" xr:uid="{00000000-0006-0000-0400-000007000000}">
      <text>
        <r>
          <rPr>
            <sz val="11"/>
            <color theme="1"/>
            <rFont val="Yu Gothic"/>
            <family val="3"/>
            <charset val="128"/>
          </rPr>
          <t>３回目の交付日がある場合は入力</t>
        </r>
      </text>
    </comment>
    <comment ref="D46" authorId="0" shapeId="0" xr:uid="{00000000-0006-0000-0400-000008000000}">
      <text>
        <r>
          <rPr>
            <b/>
            <sz val="10"/>
            <color theme="1"/>
            <rFont val="ＭＳ Ｐゴシック"/>
            <family val="3"/>
            <charset val="128"/>
          </rPr>
          <t>１回目の交付日を入力
（リストから選択）</t>
        </r>
      </text>
    </comment>
    <comment ref="G46" authorId="0" shapeId="0" xr:uid="{00000000-0006-0000-0400-000009000000}">
      <text>
        <r>
          <rPr>
            <b/>
            <sz val="10"/>
            <color theme="1"/>
            <rFont val="ＭＳ Ｐゴシック"/>
            <family val="3"/>
            <charset val="128"/>
          </rPr>
          <t>２回目の交付日がある場合は入力
（リストから選択）</t>
        </r>
      </text>
    </comment>
    <comment ref="K46" authorId="0" shapeId="0" xr:uid="{00000000-0006-0000-0400-00000A000000}">
      <text>
        <r>
          <rPr>
            <b/>
            <sz val="10"/>
            <color theme="1"/>
            <rFont val="ＭＳ Ｐゴシック"/>
            <family val="3"/>
            <charset val="128"/>
          </rPr>
          <t>３回目の交付日を入力
（リストから選択）
　</t>
        </r>
        <r>
          <rPr>
            <b/>
            <sz val="10"/>
            <color rgb="FFFF0000"/>
            <rFont val="ＭＳ Ｐゴシック"/>
            <family val="3"/>
            <charset val="128"/>
          </rPr>
          <t>※ ３回目の交付があった場合は、
　　「交付日表」の日付を修正して
　　ください。</t>
        </r>
      </text>
    </comment>
    <comment ref="J49" authorId="0" shapeId="0" xr:uid="{00000000-0006-0000-0400-000004000000}">
      <text>
        <r>
          <rPr>
            <b/>
            <sz val="9"/>
            <color indexed="81"/>
            <rFont val="MS P ゴシック"/>
            <family val="3"/>
            <charset val="128"/>
          </rPr>
          <t>ここの日付は記入しない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5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00000000-0006-0000-06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<sst xmlns="http://schemas.openxmlformats.org/spreadsheetml/2006/main" count="3105" uniqueCount="411">
  <si>
    <t>残（積立）額</t>
    <rPh sb="0" eb="1">
      <t>ザン</t>
    </rPh>
    <rPh sb="2" eb="4">
      <t>ツミタテ</t>
    </rPh>
    <rPh sb="5" eb="6">
      <t>ガク</t>
    </rPh>
    <phoneticPr fontId="36"/>
  </si>
  <si>
    <t>残高</t>
    <rPh sb="0" eb="2">
      <t>ザンダカ</t>
    </rPh>
    <phoneticPr fontId="2"/>
  </si>
  <si>
    <t>（６）端数チェックを行う　（上記枠内参照）。</t>
    <rPh sb="3" eb="5">
      <t>ハスウ</t>
    </rPh>
    <rPh sb="10" eb="11">
      <t>オコナ</t>
    </rPh>
    <rPh sb="14" eb="16">
      <t>ジョウキ</t>
    </rPh>
    <rPh sb="16" eb="18">
      <t>ワクナイ</t>
    </rPh>
    <rPh sb="18" eb="20">
      <t>サンショウ</t>
    </rPh>
    <phoneticPr fontId="2"/>
  </si>
  <si>
    <t>１、交付金に係る配分額及び共同取組活動の支出額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3">
      <t>シシュツガク</t>
    </rPh>
    <phoneticPr fontId="36"/>
  </si>
  <si>
    <t>市補助金</t>
    <rPh sb="0" eb="1">
      <t>シ</t>
    </rPh>
    <rPh sb="1" eb="4">
      <t>ホジョキン</t>
    </rPh>
    <phoneticPr fontId="2"/>
  </si>
  <si>
    <t>基本情報３</t>
    <rPh sb="0" eb="4">
      <t>キホンジ</t>
    </rPh>
    <phoneticPr fontId="2"/>
  </si>
  <si>
    <t>年度</t>
    <rPh sb="0" eb="1">
      <t>ネン</t>
    </rPh>
    <rPh sb="1" eb="2">
      <t>ド</t>
    </rPh>
    <phoneticPr fontId="2"/>
  </si>
  <si>
    <t>「共同取組活動分」算出の考え方・手順について</t>
    <rPh sb="9" eb="11">
      <t>サンシュツ</t>
    </rPh>
    <rPh sb="12" eb="13">
      <t>カンガ</t>
    </rPh>
    <rPh sb="14" eb="15">
      <t>カタ</t>
    </rPh>
    <rPh sb="16" eb="18">
      <t>テジュン</t>
    </rPh>
    <phoneticPr fontId="2"/>
  </si>
  <si>
    <t>様</t>
    <rPh sb="0" eb="1">
      <t>サマ</t>
    </rPh>
    <phoneticPr fontId="36"/>
  </si>
  <si>
    <t>年月日</t>
    <rPh sb="0" eb="3">
      <t>ネンガッピ</t>
    </rPh>
    <phoneticPr fontId="2"/>
  </si>
  <si>
    <t>⑤</t>
  </si>
  <si>
    <t>黄色の枠内だけ入力してください</t>
    <rPh sb="0" eb="1">
      <t>キ</t>
    </rPh>
    <rPh sb="1" eb="2">
      <t>イロ</t>
    </rPh>
    <rPh sb="3" eb="4">
      <t>ワク</t>
    </rPh>
    <rPh sb="4" eb="5">
      <t>ナイ</t>
    </rPh>
    <rPh sb="7" eb="9">
      <t>ニュウリョク</t>
    </rPh>
    <phoneticPr fontId="2"/>
  </si>
  <si>
    <t>収支</t>
    <rPh sb="0" eb="2">
      <t>シュウシ</t>
    </rPh>
    <phoneticPr fontId="2"/>
  </si>
  <si>
    <t>魚沼市長</t>
    <rPh sb="0" eb="2">
      <t>ウオヌマ</t>
    </rPh>
    <rPh sb="2" eb="4">
      <t>シチョウ</t>
    </rPh>
    <phoneticPr fontId="36"/>
  </si>
  <si>
    <t>№88</t>
  </si>
  <si>
    <t>（１）　配分総額</t>
    <rPh sb="4" eb="6">
      <t>ハイブン</t>
    </rPh>
    <rPh sb="6" eb="8">
      <t>ソウガク</t>
    </rPh>
    <phoneticPr fontId="36"/>
  </si>
  <si>
    <t>⑥のうち
減価償却資産の取得額</t>
    <rPh sb="5" eb="7">
      <t>ゲンカ</t>
    </rPh>
    <rPh sb="7" eb="9">
      <t>ショウキャク</t>
    </rPh>
    <rPh sb="9" eb="11">
      <t>シサン</t>
    </rPh>
    <rPh sb="12" eb="14">
      <t>シュトク</t>
    </rPh>
    <rPh sb="14" eb="15">
      <t>ガク</t>
    </rPh>
    <phoneticPr fontId="36"/>
  </si>
  <si>
    <t>収入</t>
    <rPh sb="0" eb="2">
      <t>シュウニュウ</t>
    </rPh>
    <phoneticPr fontId="2"/>
  </si>
  <si>
    <t>№72</t>
  </si>
  <si>
    <t>単位　：　円</t>
    <rPh sb="0" eb="2">
      <t>タンイ</t>
    </rPh>
    <rPh sb="5" eb="6">
      <t>エン</t>
    </rPh>
    <phoneticPr fontId="36"/>
  </si>
  <si>
    <t>中山間地域等直接支払交付金金銭出納簿</t>
    <rPh sb="0" eb="1">
      <t>チュウ</t>
    </rPh>
    <rPh sb="1" eb="3">
      <t>サンカン</t>
    </rPh>
    <rPh sb="3" eb="5">
      <t>チイキ</t>
    </rPh>
    <rPh sb="5" eb="6">
      <t>トウ</t>
    </rPh>
    <rPh sb="6" eb="8">
      <t>チョクセツ</t>
    </rPh>
    <rPh sb="8" eb="10">
      <t>シハライ</t>
    </rPh>
    <rPh sb="10" eb="13">
      <t>コウフキン</t>
    </rPh>
    <rPh sb="13" eb="15">
      <t>キンセン</t>
    </rPh>
    <rPh sb="15" eb="18">
      <t>スイトウボ</t>
    </rPh>
    <phoneticPr fontId="2"/>
  </si>
  <si>
    <t>個人配分</t>
    <rPh sb="0" eb="2">
      <t>コジン</t>
    </rPh>
    <rPh sb="2" eb="4">
      <t>ハイブン</t>
    </rPh>
    <phoneticPr fontId="2"/>
  </si>
  <si>
    <t>　　　※ 協定参加者名、参加者（構成員）への個人配分額、面積等を入力</t>
    <rPh sb="5" eb="11">
      <t>キョウテイサ</t>
    </rPh>
    <rPh sb="12" eb="15">
      <t>サンカシャ</t>
    </rPh>
    <rPh sb="16" eb="19">
      <t>コウセイイン</t>
    </rPh>
    <rPh sb="22" eb="27">
      <t>コジンハ</t>
    </rPh>
    <rPh sb="28" eb="30">
      <t>メンセキ</t>
    </rPh>
    <rPh sb="30" eb="31">
      <t>トウ</t>
    </rPh>
    <phoneticPr fontId="2"/>
  </si>
  <si>
    <t>　月</t>
    <rPh sb="1" eb="2">
      <t>ガツ</t>
    </rPh>
    <phoneticPr fontId="2"/>
  </si>
  <si>
    <t>配分割合（個人配分額／市交付金額）</t>
    <rPh sb="0" eb="2">
      <t>ハイブン</t>
    </rPh>
    <rPh sb="2" eb="4">
      <t>ワリアイ</t>
    </rPh>
    <rPh sb="5" eb="7">
      <t>コジン</t>
    </rPh>
    <rPh sb="7" eb="9">
      <t>ハイブン</t>
    </rPh>
    <rPh sb="9" eb="10">
      <t>ガク</t>
    </rPh>
    <rPh sb="11" eb="12">
      <t>シ</t>
    </rPh>
    <rPh sb="12" eb="15">
      <t>コウフキン</t>
    </rPh>
    <rPh sb="15" eb="16">
      <t>ガク</t>
    </rPh>
    <phoneticPr fontId="36"/>
  </si>
  <si>
    <t>借入金返済</t>
    <rPh sb="0" eb="2">
      <t>カリイレ</t>
    </rPh>
    <rPh sb="2" eb="3">
      <t>キン</t>
    </rPh>
    <rPh sb="3" eb="5">
      <t>ヘンサイ</t>
    </rPh>
    <phoneticPr fontId="2"/>
  </si>
  <si>
    <t>役員報酬</t>
    <rPh sb="0" eb="2">
      <t>ヤクイン</t>
    </rPh>
    <rPh sb="2" eb="4">
      <t>ホウシュウ</t>
    </rPh>
    <phoneticPr fontId="36"/>
  </si>
  <si>
    <t>収入額</t>
    <rPh sb="0" eb="3">
      <t>シュウ</t>
    </rPh>
    <phoneticPr fontId="36"/>
  </si>
  <si>
    <t>協定名：</t>
    <rPh sb="0" eb="2">
      <t>キョウテイ</t>
    </rPh>
    <rPh sb="2" eb="3">
      <t>メイ</t>
    </rPh>
    <phoneticPr fontId="2"/>
  </si>
  <si>
    <t>作業日当・
費用弁償</t>
    <rPh sb="0" eb="2">
      <t>サギョウ</t>
    </rPh>
    <rPh sb="2" eb="4">
      <t>ニットウ</t>
    </rPh>
    <rPh sb="6" eb="8">
      <t>ヒヨウ</t>
    </rPh>
    <rPh sb="8" eb="10">
      <t>ベンショウ</t>
    </rPh>
    <phoneticPr fontId="36"/>
  </si>
  <si>
    <r>
      <t xml:space="preserve">会議・研修等への参加費用、費用弁償、会議参加者へのお茶代※①、会場使用料、バス借り上げ料※②、講師謝礼など
</t>
    </r>
    <r>
      <rPr>
        <sz val="11"/>
        <rFont val="HGPｺﾞｼｯｸM"/>
        <family val="3"/>
        <charset val="128"/>
      </rPr>
      <t>※①食事・飲酒に係る支出は含めないこと。
※②研修旅行等を行う場合で、客観的に見て観光旅行的な要素が大きい内容の経費は、共同活動費として認められない可能性があるので注意すること。
　また、共同活動費でなく、一旦個人に対して配分した個人配分金から任意に徴収する、という方法で飲食や旅行を行う場合は、組織の自由であり、市への報告は一切不要。</t>
    </r>
    <rPh sb="0" eb="2">
      <t>カイギ</t>
    </rPh>
    <rPh sb="3" eb="5">
      <t>ケンシュウ</t>
    </rPh>
    <rPh sb="5" eb="6">
      <t>トウ</t>
    </rPh>
    <rPh sb="8" eb="10">
      <t>サンカ</t>
    </rPh>
    <rPh sb="10" eb="11">
      <t>ヒ</t>
    </rPh>
    <rPh sb="11" eb="12">
      <t>ヨウ</t>
    </rPh>
    <rPh sb="13" eb="15">
      <t>ヒヨウ</t>
    </rPh>
    <rPh sb="15" eb="17">
      <t>ベンショウ</t>
    </rPh>
    <rPh sb="18" eb="20">
      <t>カイギ</t>
    </rPh>
    <rPh sb="20" eb="23">
      <t>サンカシャ</t>
    </rPh>
    <rPh sb="26" eb="28">
      <t>チャダイ</t>
    </rPh>
    <rPh sb="31" eb="33">
      <t>カイジョウ</t>
    </rPh>
    <rPh sb="33" eb="36">
      <t>シヨウリョウ</t>
    </rPh>
    <rPh sb="39" eb="44">
      <t>カリアゲリョウ</t>
    </rPh>
    <rPh sb="47" eb="49">
      <t>コウシ</t>
    </rPh>
    <rPh sb="49" eb="51">
      <t>シャレイ</t>
    </rPh>
    <rPh sb="57" eb="59">
      <t>ショクジ</t>
    </rPh>
    <rPh sb="60" eb="62">
      <t>インシュ</t>
    </rPh>
    <rPh sb="63" eb="64">
      <t>カカ</t>
    </rPh>
    <rPh sb="65" eb="67">
      <t>シシュツ</t>
    </rPh>
    <rPh sb="68" eb="69">
      <t>フク</t>
    </rPh>
    <rPh sb="78" eb="80">
      <t>ケンシュウ</t>
    </rPh>
    <rPh sb="80" eb="82">
      <t>リョコウ</t>
    </rPh>
    <rPh sb="82" eb="83">
      <t>トウ</t>
    </rPh>
    <rPh sb="84" eb="85">
      <t>オコナ</t>
    </rPh>
    <rPh sb="86" eb="88">
      <t>バアイ</t>
    </rPh>
    <rPh sb="90" eb="93">
      <t>キャッカンテキ</t>
    </rPh>
    <rPh sb="94" eb="95">
      <t>ミ</t>
    </rPh>
    <rPh sb="102" eb="104">
      <t>ヨウソ</t>
    </rPh>
    <rPh sb="105" eb="106">
      <t>オオ</t>
    </rPh>
    <rPh sb="108" eb="110">
      <t>ナイヨウ</t>
    </rPh>
    <rPh sb="111" eb="113">
      <t>ケイヒ</t>
    </rPh>
    <rPh sb="115" eb="117">
      <t>キョウドウ</t>
    </rPh>
    <rPh sb="117" eb="119">
      <t>カツドウ</t>
    </rPh>
    <rPh sb="119" eb="120">
      <t>ヒ</t>
    </rPh>
    <rPh sb="123" eb="124">
      <t>ミト</t>
    </rPh>
    <rPh sb="129" eb="132">
      <t>カノウセイ</t>
    </rPh>
    <rPh sb="137" eb="139">
      <t>チュウイ</t>
    </rPh>
    <rPh sb="149" eb="154">
      <t>キョウドウカツドウヒ</t>
    </rPh>
    <rPh sb="158" eb="160">
      <t>イッタン</t>
    </rPh>
    <rPh sb="160" eb="162">
      <t>コジン</t>
    </rPh>
    <rPh sb="163" eb="164">
      <t>タイ</t>
    </rPh>
    <rPh sb="166" eb="168">
      <t>ハイブン</t>
    </rPh>
    <rPh sb="170" eb="172">
      <t>コジン</t>
    </rPh>
    <rPh sb="172" eb="174">
      <t>ハイブン</t>
    </rPh>
    <rPh sb="174" eb="175">
      <t>キン</t>
    </rPh>
    <rPh sb="177" eb="179">
      <t>ニンイ</t>
    </rPh>
    <rPh sb="180" eb="182">
      <t>チョウシュウ</t>
    </rPh>
    <rPh sb="188" eb="190">
      <t>ホウホウ</t>
    </rPh>
    <rPh sb="191" eb="193">
      <t>インショク</t>
    </rPh>
    <rPh sb="194" eb="196">
      <t>リョコウ</t>
    </rPh>
    <rPh sb="197" eb="198">
      <t>オコナ</t>
    </rPh>
    <rPh sb="199" eb="201">
      <t>バアイ</t>
    </rPh>
    <rPh sb="203" eb="205">
      <t>ソシキ</t>
    </rPh>
    <rPh sb="206" eb="208">
      <t>ジユウ</t>
    </rPh>
    <rPh sb="212" eb="213">
      <t>シ</t>
    </rPh>
    <rPh sb="215" eb="217">
      <t>ホウコク</t>
    </rPh>
    <rPh sb="218" eb="220">
      <t>イッサイ</t>
    </rPh>
    <rPh sb="220" eb="222">
      <t>フヨウ</t>
    </rPh>
    <phoneticPr fontId="2"/>
  </si>
  <si>
    <t>魚沼市長　</t>
    <rPh sb="0" eb="2">
      <t>ウオヌマ</t>
    </rPh>
    <rPh sb="2" eb="4">
      <t>シチョウ</t>
    </rPh>
    <phoneticPr fontId="36"/>
  </si>
  <si>
    <t>個人に配布する場合に、必要に応じて</t>
    <rPh sb="0" eb="2">
      <t>コジン</t>
    </rPh>
    <rPh sb="3" eb="5">
      <t>ハイフ</t>
    </rPh>
    <rPh sb="7" eb="9">
      <t>バアイ</t>
    </rPh>
    <rPh sb="11" eb="13">
      <t>ヒツヨウ</t>
    </rPh>
    <rPh sb="14" eb="15">
      <t>オウ</t>
    </rPh>
    <phoneticPr fontId="2"/>
  </si>
  <si>
    <t>集落協定名</t>
    <rPh sb="0" eb="2">
      <t>シュウラク</t>
    </rPh>
    <rPh sb="2" eb="4">
      <t>キョウテイ</t>
    </rPh>
    <rPh sb="4" eb="5">
      <t>メイ</t>
    </rPh>
    <phoneticPr fontId="36"/>
  </si>
  <si>
    <t>活動分</t>
    <rPh sb="0" eb="2">
      <t>カツドウ</t>
    </rPh>
    <rPh sb="2" eb="3">
      <t>ブン</t>
    </rPh>
    <phoneticPr fontId="36"/>
  </si>
  <si>
    <t>№19</t>
  </si>
  <si>
    <t>名</t>
    <rPh sb="0" eb="1">
      <t>メイ</t>
    </rPh>
    <phoneticPr fontId="36"/>
  </si>
  <si>
    <t>支払先等</t>
    <rPh sb="0" eb="2">
      <t>シハライ</t>
    </rPh>
    <rPh sb="2" eb="3">
      <t>サキ</t>
    </rPh>
    <rPh sb="3" eb="4">
      <t>トウ</t>
    </rPh>
    <phoneticPr fontId="2"/>
  </si>
  <si>
    <t>総　　額</t>
    <rPh sb="0" eb="1">
      <t>フサ</t>
    </rPh>
    <rPh sb="3" eb="4">
      <t>ガク</t>
    </rPh>
    <phoneticPr fontId="36"/>
  </si>
  <si>
    <t>集落協定代表者</t>
    <rPh sb="0" eb="2">
      <t>シュウラク</t>
    </rPh>
    <rPh sb="2" eb="4">
      <t>キョウテイ</t>
    </rPh>
    <rPh sb="4" eb="7">
      <t>ダイヒョウシャ</t>
    </rPh>
    <phoneticPr fontId="36"/>
  </si>
  <si>
    <t>収入額②</t>
    <rPh sb="0" eb="2">
      <t>シュウニュウ</t>
    </rPh>
    <rPh sb="2" eb="3">
      <t>ガク</t>
    </rPh>
    <phoneticPr fontId="36"/>
  </si>
  <si>
    <t>配分等の基礎</t>
    <rPh sb="0" eb="2">
      <t>ハイブン</t>
    </rPh>
    <rPh sb="2" eb="3">
      <t>トウ</t>
    </rPh>
    <rPh sb="4" eb="6">
      <t>キソ</t>
    </rPh>
    <phoneticPr fontId="36"/>
  </si>
  <si>
    <t>（直接入力）</t>
    <rPh sb="1" eb="3">
      <t>チョクセツ</t>
    </rPh>
    <rPh sb="3" eb="5">
      <t>ニュウリョク</t>
    </rPh>
    <phoneticPr fontId="2"/>
  </si>
  <si>
    <t>預金利息</t>
    <rPh sb="0" eb="2">
      <t>ヨキン</t>
    </rPh>
    <rPh sb="2" eb="4">
      <t>リソク</t>
    </rPh>
    <phoneticPr fontId="36"/>
  </si>
  <si>
    <t>①個人配分分</t>
    <rPh sb="1" eb="3">
      <t>コジン</t>
    </rPh>
    <rPh sb="3" eb="5">
      <t>ハイブン</t>
    </rPh>
    <rPh sb="5" eb="6">
      <t>ブン</t>
    </rPh>
    <phoneticPr fontId="36"/>
  </si>
  <si>
    <t>総　　計</t>
    <rPh sb="0" eb="1">
      <t>ソウ</t>
    </rPh>
    <rPh sb="3" eb="4">
      <t>ケイ</t>
    </rPh>
    <phoneticPr fontId="36"/>
  </si>
  <si>
    <t>（４）本シート各項目（協定参加者、個人別収入額、面積等）が自動入力される。</t>
    <rPh sb="3" eb="4">
      <t>ホン</t>
    </rPh>
    <rPh sb="7" eb="10">
      <t>カクコウモク</t>
    </rPh>
    <rPh sb="11" eb="16">
      <t>キョウテイ</t>
    </rPh>
    <rPh sb="17" eb="23">
      <t>コジンベ</t>
    </rPh>
    <rPh sb="24" eb="27">
      <t>メンセ</t>
    </rPh>
    <rPh sb="29" eb="36">
      <t>ジドウニュ</t>
    </rPh>
    <phoneticPr fontId="2"/>
  </si>
  <si>
    <t>円</t>
    <rPh sb="0" eb="1">
      <t>エン</t>
    </rPh>
    <phoneticPr fontId="36"/>
  </si>
  <si>
    <t>計</t>
    <rPh sb="0" eb="1">
      <t>ケイ</t>
    </rPh>
    <phoneticPr fontId="36"/>
  </si>
  <si>
    <t>過年残（積立）額　計</t>
    <rPh sb="0" eb="1">
      <t>カ</t>
    </rPh>
    <rPh sb="1" eb="2">
      <t>ネン</t>
    </rPh>
    <rPh sb="2" eb="3">
      <t>ザン</t>
    </rPh>
    <rPh sb="4" eb="6">
      <t>ツミタテ</t>
    </rPh>
    <rPh sb="7" eb="8">
      <t>ガク</t>
    </rPh>
    <rPh sb="9" eb="10">
      <t>ケイ</t>
    </rPh>
    <phoneticPr fontId="36"/>
  </si>
  <si>
    <t>②共同取組活動分</t>
    <rPh sb="1" eb="3">
      <t>キョウドウ</t>
    </rPh>
    <rPh sb="3" eb="5">
      <t>トリク</t>
    </rPh>
    <rPh sb="5" eb="7">
      <t>カツドウ</t>
    </rPh>
    <rPh sb="7" eb="8">
      <t>ブン</t>
    </rPh>
    <phoneticPr fontId="36"/>
  </si>
  <si>
    <t>合計</t>
    <rPh sb="0" eb="2">
      <t>ゴウケイ</t>
    </rPh>
    <phoneticPr fontId="36"/>
  </si>
  <si>
    <t>備　　考</t>
    <rPh sb="0" eb="1">
      <t>ソナエ</t>
    </rPh>
    <rPh sb="3" eb="4">
      <t>コウ</t>
    </rPh>
    <phoneticPr fontId="36"/>
  </si>
  <si>
    <t>中山間地域等直接支払交付金</t>
  </si>
  <si>
    <t>（２）　共同取組活動支出額</t>
    <rPh sb="4" eb="6">
      <t>キョウドウ</t>
    </rPh>
    <rPh sb="6" eb="8">
      <t>トリク</t>
    </rPh>
    <rPh sb="8" eb="10">
      <t>カツドウ</t>
    </rPh>
    <rPh sb="10" eb="13">
      <t>シシュツガク</t>
    </rPh>
    <phoneticPr fontId="36"/>
  </si>
  <si>
    <t>協定参加交付対象者</t>
    <rPh sb="0" eb="2">
      <t>キョウテイ</t>
    </rPh>
    <rPh sb="2" eb="4">
      <t>サンカ</t>
    </rPh>
    <rPh sb="4" eb="6">
      <t>コウフ</t>
    </rPh>
    <rPh sb="6" eb="9">
      <t>タイショウシャ</t>
    </rPh>
    <phoneticPr fontId="36"/>
  </si>
  <si>
    <t>分</t>
    <rPh sb="0" eb="1">
      <t>フン</t>
    </rPh>
    <phoneticPr fontId="2"/>
  </si>
  <si>
    <t>協定参加者</t>
    <rPh sb="0" eb="2">
      <t>キョウテイ</t>
    </rPh>
    <rPh sb="2" eb="5">
      <t>サンカシャ</t>
    </rPh>
    <phoneticPr fontId="36"/>
  </si>
  <si>
    <t>支出項目</t>
    <rPh sb="0" eb="2">
      <t>シシュツ</t>
    </rPh>
    <rPh sb="2" eb="4">
      <t>コウモク</t>
    </rPh>
    <phoneticPr fontId="36"/>
  </si>
  <si>
    <t>収入額</t>
    <rPh sb="0" eb="2">
      <t>シュウニュウ</t>
    </rPh>
    <rPh sb="2" eb="3">
      <t>ガク</t>
    </rPh>
    <phoneticPr fontId="36"/>
  </si>
  <si>
    <t>支出額</t>
    <rPh sb="0" eb="3">
      <t>シシュツガク</t>
    </rPh>
    <phoneticPr fontId="36"/>
  </si>
  <si>
    <t>№46</t>
  </si>
  <si>
    <t>①＋②</t>
  </si>
  <si>
    <t>２、協定参加者別細目</t>
    <rPh sb="2" eb="4">
      <t>キョウテイ</t>
    </rPh>
    <rPh sb="4" eb="7">
      <t>サンカシャ</t>
    </rPh>
    <rPh sb="7" eb="8">
      <t>ベツ</t>
    </rPh>
    <rPh sb="8" eb="10">
      <t>サイモク</t>
    </rPh>
    <phoneticPr fontId="36"/>
  </si>
  <si>
    <t>別紙のとおり</t>
    <rPh sb="0" eb="2">
      <t>ベッシ</t>
    </rPh>
    <phoneticPr fontId="36"/>
  </si>
  <si>
    <t>個人配分分</t>
    <rPh sb="0" eb="2">
      <t>コジン</t>
    </rPh>
    <rPh sb="2" eb="4">
      <t>ハイブン</t>
    </rPh>
    <rPh sb="4" eb="5">
      <t>ブン</t>
    </rPh>
    <phoneticPr fontId="36"/>
  </si>
  <si>
    <t>共同取組活動分</t>
    <rPh sb="0" eb="2">
      <t>キョウドウ</t>
    </rPh>
    <rPh sb="2" eb="4">
      <t>トリク</t>
    </rPh>
    <rPh sb="4" eb="6">
      <t>カツドウ</t>
    </rPh>
    <rPh sb="6" eb="7">
      <t>ブン</t>
    </rPh>
    <phoneticPr fontId="36"/>
  </si>
  <si>
    <t>繰越金</t>
    <rPh sb="0" eb="2">
      <t>クリコシ</t>
    </rPh>
    <rPh sb="2" eb="3">
      <t>キン</t>
    </rPh>
    <phoneticPr fontId="36"/>
  </si>
  <si>
    <t>=個人の面積割合における収入</t>
  </si>
  <si>
    <t>合　　　計</t>
    <rPh sb="0" eb="1">
      <t>ゴウ</t>
    </rPh>
    <rPh sb="4" eb="5">
      <t>ケイ</t>
    </rPh>
    <phoneticPr fontId="36"/>
  </si>
  <si>
    <r>
      <t>残（積立）額は　本年12月末の預金残高を入れてください</t>
    </r>
    <r>
      <rPr>
        <b/>
        <sz val="12"/>
        <color rgb="FFFF0000"/>
        <rFont val="ＭＳ Ｐ明朝"/>
        <family val="1"/>
        <charset val="128"/>
      </rPr>
      <t>（直接入力）</t>
    </r>
    <rPh sb="0" eb="1">
      <t>ザン</t>
    </rPh>
    <rPh sb="2" eb="4">
      <t>ツミタテ</t>
    </rPh>
    <rPh sb="5" eb="6">
      <t>ガク</t>
    </rPh>
    <rPh sb="8" eb="10">
      <t>ホンネン</t>
    </rPh>
    <rPh sb="12" eb="13">
      <t>ガツ</t>
    </rPh>
    <rPh sb="13" eb="14">
      <t>マツ</t>
    </rPh>
    <rPh sb="15" eb="17">
      <t>ヨキン</t>
    </rPh>
    <rPh sb="17" eb="19">
      <t>ザンダカ</t>
    </rPh>
    <rPh sb="20" eb="21">
      <t>イ</t>
    </rPh>
    <rPh sb="28" eb="32">
      <t>チョクセ</t>
    </rPh>
    <phoneticPr fontId="2"/>
  </si>
  <si>
    <t>協定参加者名</t>
    <rPh sb="0" eb="2">
      <t>キョウテイ</t>
    </rPh>
    <rPh sb="2" eb="4">
      <t>サンカ</t>
    </rPh>
    <rPh sb="4" eb="5">
      <t>シャ</t>
    </rPh>
    <rPh sb="5" eb="6">
      <t>メイ</t>
    </rPh>
    <phoneticPr fontId="36"/>
  </si>
  <si>
    <t>①</t>
  </si>
  <si>
    <t>【支出】</t>
    <rPh sb="1" eb="3">
      <t>シシュツ</t>
    </rPh>
    <phoneticPr fontId="36"/>
  </si>
  <si>
    <t>№55</t>
  </si>
  <si>
    <t>　⑤</t>
  </si>
  <si>
    <t>②</t>
  </si>
  <si>
    <t>③</t>
  </si>
  <si>
    <t>内容</t>
    <rPh sb="0" eb="2">
      <t>ナイヨウ</t>
    </rPh>
    <phoneticPr fontId="2"/>
  </si>
  <si>
    <t>積立金</t>
    <rPh sb="0" eb="2">
      <t>ツミタテ</t>
    </rPh>
    <rPh sb="2" eb="3">
      <t>カネ</t>
    </rPh>
    <phoneticPr fontId="2"/>
  </si>
  <si>
    <t>　　　※ 「決算」欄への〇を忘れずに入力</t>
    <rPh sb="6" eb="8">
      <t>ケッサン</t>
    </rPh>
    <rPh sb="9" eb="10">
      <t>ラン</t>
    </rPh>
    <rPh sb="14" eb="15">
      <t>ワス</t>
    </rPh>
    <phoneticPr fontId="2"/>
  </si>
  <si>
    <t>協定参加者別細目書</t>
    <rPh sb="0" eb="2">
      <t>キョウテイ</t>
    </rPh>
    <rPh sb="2" eb="5">
      <t>サンカシャ</t>
    </rPh>
    <rPh sb="5" eb="6">
      <t>ベツ</t>
    </rPh>
    <rPh sb="6" eb="8">
      <t>サイモク</t>
    </rPh>
    <rPh sb="8" eb="9">
      <t>ショ</t>
    </rPh>
    <phoneticPr fontId="36"/>
  </si>
  <si>
    <t>① 「基本情報」シートを入力（年度、協定名等）</t>
    <rPh sb="3" eb="7">
      <t>キホンジ</t>
    </rPh>
    <rPh sb="12" eb="14">
      <t>ニュウリョク</t>
    </rPh>
    <rPh sb="15" eb="17">
      <t>ネンド</t>
    </rPh>
    <rPh sb="18" eb="22">
      <t>キョウテ</t>
    </rPh>
    <phoneticPr fontId="2"/>
  </si>
  <si>
    <t>項目</t>
    <rPh sb="0" eb="2">
      <t>コウモク</t>
    </rPh>
    <phoneticPr fontId="36"/>
  </si>
  <si>
    <t>中山間地域等直接支払交付金収支報告書</t>
    <rPh sb="0" eb="1">
      <t>チュウ</t>
    </rPh>
    <rPh sb="1" eb="3">
      <t>サンカン</t>
    </rPh>
    <rPh sb="3" eb="6">
      <t>チイキトウ</t>
    </rPh>
    <rPh sb="6" eb="8">
      <t>チョクセツ</t>
    </rPh>
    <rPh sb="8" eb="10">
      <t>シハライ</t>
    </rPh>
    <rPh sb="10" eb="13">
      <t>コウフキン</t>
    </rPh>
    <rPh sb="13" eb="15">
      <t>シュウシ</t>
    </rPh>
    <rPh sb="15" eb="18">
      <t>ホウコクショ</t>
    </rPh>
    <phoneticPr fontId="36"/>
  </si>
  <si>
    <t>支払予定年月：</t>
    <rPh sb="0" eb="2">
      <t>シハライ</t>
    </rPh>
    <rPh sb="2" eb="4">
      <t>ヨテイ</t>
    </rPh>
    <rPh sb="4" eb="6">
      <t>ネンゲツ</t>
    </rPh>
    <phoneticPr fontId="36"/>
  </si>
  <si>
    <t>協定名</t>
    <rPh sb="0" eb="2">
      <t>キョウテイ</t>
    </rPh>
    <rPh sb="2" eb="3">
      <t>メイ</t>
    </rPh>
    <phoneticPr fontId="36"/>
  </si>
  <si>
    <t>【収入】</t>
    <rPh sb="1" eb="3">
      <t>シュウニュウ</t>
    </rPh>
    <phoneticPr fontId="36"/>
  </si>
  <si>
    <t>単位：円</t>
    <rPh sb="0" eb="2">
      <t>タンイ</t>
    </rPh>
    <rPh sb="3" eb="4">
      <t>エン</t>
    </rPh>
    <phoneticPr fontId="36"/>
  </si>
  <si>
    <t>金額</t>
    <rPh sb="0" eb="2">
      <t>キンガク</t>
    </rPh>
    <phoneticPr fontId="36"/>
  </si>
  <si>
    <t>提出いただくものです。</t>
  </si>
  <si>
    <t>説明</t>
    <rPh sb="0" eb="2">
      <t>セツメイ</t>
    </rPh>
    <phoneticPr fontId="36"/>
  </si>
  <si>
    <t>市補助金</t>
    <rPh sb="0" eb="1">
      <t>シ</t>
    </rPh>
    <rPh sb="1" eb="4">
      <t>ホジョキン</t>
    </rPh>
    <phoneticPr fontId="36"/>
  </si>
  <si>
    <t>個人配分</t>
    <rPh sb="0" eb="2">
      <t>コジン</t>
    </rPh>
    <rPh sb="2" eb="4">
      <t>ハイブン</t>
    </rPh>
    <phoneticPr fontId="36"/>
  </si>
  <si>
    <t>②（A＋B＋C）</t>
  </si>
  <si>
    <t>％</t>
  </si>
  <si>
    <t>共同取組</t>
    <rPh sb="0" eb="2">
      <t>キョウドウ</t>
    </rPh>
    <rPh sb="2" eb="4">
      <t>トリクミ</t>
    </rPh>
    <phoneticPr fontId="36"/>
  </si>
  <si>
    <t>積立金</t>
    <rPh sb="0" eb="2">
      <t>ツミタテ</t>
    </rPh>
    <rPh sb="2" eb="3">
      <t>キン</t>
    </rPh>
    <phoneticPr fontId="36"/>
  </si>
  <si>
    <t>【執行計画】</t>
    <rPh sb="1" eb="3">
      <t>シッコウ</t>
    </rPh>
    <rPh sb="3" eb="5">
      <t>ケイカク</t>
    </rPh>
    <phoneticPr fontId="36"/>
  </si>
  <si>
    <t>①　繰越金</t>
    <rPh sb="2" eb="4">
      <t>クリコシ</t>
    </rPh>
    <rPh sb="4" eb="5">
      <t>キン</t>
    </rPh>
    <phoneticPr fontId="36"/>
  </si>
  <si>
    <t>№22</t>
  </si>
  <si>
    <t>使途内容</t>
    <rPh sb="0" eb="2">
      <t>シト</t>
    </rPh>
    <rPh sb="2" eb="4">
      <t>ナイヨウ</t>
    </rPh>
    <phoneticPr fontId="36"/>
  </si>
  <si>
    <t>支払予定年月</t>
    <rPh sb="0" eb="2">
      <t>シハライ</t>
    </rPh>
    <rPh sb="2" eb="4">
      <t>ヨテイ</t>
    </rPh>
    <rPh sb="4" eb="6">
      <t>ネンゲツ</t>
    </rPh>
    <phoneticPr fontId="36"/>
  </si>
  <si>
    <t>⑨</t>
  </si>
  <si>
    <t>■</t>
  </si>
  <si>
    <t>②　積立金</t>
    <rPh sb="2" eb="4">
      <t>ツミタテ</t>
    </rPh>
    <rPh sb="4" eb="5">
      <t>キン</t>
    </rPh>
    <phoneticPr fontId="36"/>
  </si>
  <si>
    <t>積立年月</t>
    <rPh sb="0" eb="2">
      <t>ツミタテ</t>
    </rPh>
    <rPh sb="2" eb="3">
      <t>ネン</t>
    </rPh>
    <rPh sb="3" eb="4">
      <t>ツキ</t>
    </rPh>
    <phoneticPr fontId="36"/>
  </si>
  <si>
    <t>積立金額</t>
    <rPh sb="0" eb="2">
      <t>ツミタテ</t>
    </rPh>
    <rPh sb="2" eb="4">
      <t>キンガク</t>
    </rPh>
    <phoneticPr fontId="36"/>
  </si>
  <si>
    <t>①基本情報</t>
    <rPh sb="1" eb="3">
      <t>キホン</t>
    </rPh>
    <rPh sb="3" eb="5">
      <t>ジョウホウ</t>
    </rPh>
    <phoneticPr fontId="2"/>
  </si>
  <si>
    <t>累計額</t>
    <rPh sb="0" eb="2">
      <t>ルイケイ</t>
    </rPh>
    <rPh sb="2" eb="3">
      <t>ガク</t>
    </rPh>
    <phoneticPr fontId="36"/>
  </si>
  <si>
    <t>№9</t>
  </si>
  <si>
    <t>取崩予定</t>
    <rPh sb="0" eb="2">
      <t>トリクズ</t>
    </rPh>
    <rPh sb="2" eb="4">
      <t>ヨテイ</t>
    </rPh>
    <phoneticPr fontId="36"/>
  </si>
  <si>
    <t>年　　月</t>
    <rPh sb="0" eb="1">
      <t>ネン</t>
    </rPh>
    <rPh sb="3" eb="4">
      <t>ツキ</t>
    </rPh>
    <phoneticPr fontId="36"/>
  </si>
  <si>
    <t>内容：</t>
    <rPh sb="0" eb="2">
      <t>ナイヨウ</t>
    </rPh>
    <phoneticPr fontId="36"/>
  </si>
  <si>
    <t>金額：</t>
    <rPh sb="0" eb="2">
      <t>キンガク</t>
    </rPh>
    <phoneticPr fontId="36"/>
  </si>
  <si>
    <t>協定名</t>
    <rPh sb="0" eb="2">
      <t>キョウテイ</t>
    </rPh>
    <rPh sb="2" eb="3">
      <t>メイ</t>
    </rPh>
    <phoneticPr fontId="2"/>
  </si>
  <si>
    <t>必要経費
（⑧+⑨）</t>
    <rPh sb="0" eb="2">
      <t>ヒツヨウ</t>
    </rPh>
    <rPh sb="2" eb="4">
      <t>ケイヒ</t>
    </rPh>
    <phoneticPr fontId="36"/>
  </si>
  <si>
    <t>収支決算書</t>
    <rPh sb="0" eb="2">
      <t>シュウシ</t>
    </rPh>
    <rPh sb="2" eb="5">
      <t>ケッサンショ</t>
    </rPh>
    <phoneticPr fontId="2"/>
  </si>
  <si>
    <t>最後に「端数チェック」を見ながら端数分を直接入力する。</t>
    <rPh sb="0" eb="2">
      <t>サイゴ</t>
    </rPh>
    <rPh sb="4" eb="6">
      <t>ハスウ</t>
    </rPh>
    <rPh sb="12" eb="13">
      <t>ミ</t>
    </rPh>
    <rPh sb="16" eb="20">
      <t>ハスウブ</t>
    </rPh>
    <rPh sb="20" eb="26">
      <t>チョクセツニ</t>
    </rPh>
    <phoneticPr fontId="2"/>
  </si>
  <si>
    <t>資材費</t>
    <rPh sb="0" eb="2">
      <t>シザイ</t>
    </rPh>
    <rPh sb="2" eb="3">
      <t>ヒ</t>
    </rPh>
    <phoneticPr fontId="36"/>
  </si>
  <si>
    <t>中山間地域等直接支払交付金収支証明書</t>
    <rPh sb="0" eb="1">
      <t>チュウ</t>
    </rPh>
    <rPh sb="1" eb="3">
      <t>サンカン</t>
    </rPh>
    <rPh sb="3" eb="6">
      <t>チイキトウ</t>
    </rPh>
    <rPh sb="6" eb="8">
      <t>チョクセツ</t>
    </rPh>
    <rPh sb="8" eb="10">
      <t>シハライ</t>
    </rPh>
    <rPh sb="10" eb="13">
      <t>コウフキン</t>
    </rPh>
    <rPh sb="13" eb="15">
      <t>シュウシ</t>
    </rPh>
    <rPh sb="15" eb="17">
      <t>ショウメイ</t>
    </rPh>
    <rPh sb="17" eb="18">
      <t>ショ</t>
    </rPh>
    <phoneticPr fontId="36"/>
  </si>
  <si>
    <t>　場合は、「収入額②（D4）」÷「協定全体の面積」×「個人別面積（J列）」</t>
    <rPh sb="1" eb="3">
      <t>バアイ</t>
    </rPh>
    <rPh sb="6" eb="8">
      <t>シュウニュウ</t>
    </rPh>
    <rPh sb="8" eb="9">
      <t>ガク</t>
    </rPh>
    <rPh sb="17" eb="19">
      <t>キョウテイ</t>
    </rPh>
    <rPh sb="19" eb="21">
      <t>ゼンタイ</t>
    </rPh>
    <rPh sb="22" eb="24">
      <t>メンセキ</t>
    </rPh>
    <rPh sb="27" eb="29">
      <t>コジン</t>
    </rPh>
    <rPh sb="29" eb="30">
      <t>ベツ</t>
    </rPh>
    <rPh sb="30" eb="32">
      <t>メンセキ</t>
    </rPh>
    <rPh sb="34" eb="35">
      <t>レツ</t>
    </rPh>
    <phoneticPr fontId="2"/>
  </si>
  <si>
    <t>に交付した直接支払交付金について、上記のとおり配分及び支出したことを証明する。</t>
  </si>
  <si>
    <t>年</t>
    <rPh sb="0" eb="1">
      <t>ネン</t>
    </rPh>
    <phoneticPr fontId="2"/>
  </si>
  <si>
    <t>均等割り</t>
    <rPh sb="0" eb="3">
      <t>キントウワ</t>
    </rPh>
    <phoneticPr fontId="2"/>
  </si>
  <si>
    <t>1月1日～翌年3月31日まで</t>
    <rPh sb="1" eb="2">
      <t>ガツ</t>
    </rPh>
    <rPh sb="3" eb="4">
      <t>ニチ</t>
    </rPh>
    <rPh sb="5" eb="6">
      <t>ヨク</t>
    </rPh>
    <rPh sb="6" eb="7">
      <t>ネン</t>
    </rPh>
    <rPh sb="8" eb="9">
      <t>ガツ</t>
    </rPh>
    <rPh sb="11" eb="12">
      <t>ニチ</t>
    </rPh>
    <phoneticPr fontId="2"/>
  </si>
  <si>
    <t>各シートの説明</t>
    <rPh sb="0" eb="1">
      <t>カク</t>
    </rPh>
    <rPh sb="5" eb="7">
      <t>セツメイ</t>
    </rPh>
    <phoneticPr fontId="2"/>
  </si>
  <si>
    <t>各種団体、活動への助成金など、外部の団体に対する支出</t>
    <rPh sb="0" eb="2">
      <t>カクシュ</t>
    </rPh>
    <rPh sb="2" eb="4">
      <t>ダンタイ</t>
    </rPh>
    <rPh sb="5" eb="7">
      <t>カツドウ</t>
    </rPh>
    <rPh sb="9" eb="11">
      <t>ジョセイ</t>
    </rPh>
    <rPh sb="11" eb="12">
      <t>キン</t>
    </rPh>
    <rPh sb="15" eb="17">
      <t>ガイブ</t>
    </rPh>
    <rPh sb="18" eb="20">
      <t>ダンタイ</t>
    </rPh>
    <rPh sb="21" eb="22">
      <t>タイ</t>
    </rPh>
    <rPh sb="24" eb="26">
      <t>シシュツ</t>
    </rPh>
    <phoneticPr fontId="2"/>
  </si>
  <si>
    <t>預金利息</t>
    <rPh sb="0" eb="2">
      <t>ヨキン</t>
    </rPh>
    <rPh sb="2" eb="4">
      <t>リソク</t>
    </rPh>
    <phoneticPr fontId="2"/>
  </si>
  <si>
    <t>⑤ 「細目費内訳」シートを入力（端数チェック）　</t>
    <rPh sb="3" eb="6">
      <t>サイモ</t>
    </rPh>
    <rPh sb="6" eb="8">
      <t>ウチワケ</t>
    </rPh>
    <rPh sb="13" eb="15">
      <t>ニュ</t>
    </rPh>
    <rPh sb="16" eb="18">
      <t>ハスウ</t>
    </rPh>
    <phoneticPr fontId="2"/>
  </si>
  <si>
    <t>　年　　月</t>
    <rPh sb="1" eb="2">
      <t>ネン</t>
    </rPh>
    <rPh sb="4" eb="5">
      <t>ツキ</t>
    </rPh>
    <phoneticPr fontId="36"/>
  </si>
  <si>
    <t>代表者</t>
    <rPh sb="0" eb="3">
      <t>ダイヒョウシャ</t>
    </rPh>
    <phoneticPr fontId="2"/>
  </si>
  <si>
    <t>№39</t>
  </si>
  <si>
    <t>№65</t>
  </si>
  <si>
    <t>基本情報２</t>
    <rPh sb="0" eb="4">
      <t>キホンジ</t>
    </rPh>
    <phoneticPr fontId="2"/>
  </si>
  <si>
    <t>繰越金</t>
    <rPh sb="0" eb="2">
      <t>クリコシ</t>
    </rPh>
    <rPh sb="2" eb="3">
      <t>キン</t>
    </rPh>
    <phoneticPr fontId="2"/>
  </si>
  <si>
    <t>収支項目</t>
    <rPh sb="0" eb="2">
      <t>シュウシ</t>
    </rPh>
    <rPh sb="2" eb="4">
      <t>コウモク</t>
    </rPh>
    <phoneticPr fontId="2"/>
  </si>
  <si>
    <t>№28</t>
  </si>
  <si>
    <t>報告</t>
    <rPh sb="0" eb="2">
      <t>ホウコク</t>
    </rPh>
    <phoneticPr fontId="2"/>
  </si>
  <si>
    <t>区分</t>
    <rPh sb="0" eb="2">
      <t>クブン</t>
    </rPh>
    <phoneticPr fontId="2"/>
  </si>
  <si>
    <t>支出</t>
    <rPh sb="0" eb="2">
      <t>シシュツ</t>
    </rPh>
    <phoneticPr fontId="2"/>
  </si>
  <si>
    <t>収支報告書「２、協定参加者別細目」の数値</t>
    <rPh sb="0" eb="5">
      <t>シュウシホウコクショ</t>
    </rPh>
    <rPh sb="18" eb="20">
      <t>スウチ</t>
    </rPh>
    <phoneticPr fontId="2"/>
  </si>
  <si>
    <t>収入額①</t>
    <rPh sb="0" eb="2">
      <t>シュウニュウ</t>
    </rPh>
    <rPh sb="2" eb="3">
      <t>ガク</t>
    </rPh>
    <phoneticPr fontId="36"/>
  </si>
  <si>
    <t>支出額③</t>
    <rPh sb="0" eb="3">
      <t>シシュツガク</t>
    </rPh>
    <phoneticPr fontId="36"/>
  </si>
  <si>
    <t>項目の例示</t>
    <rPh sb="0" eb="2">
      <t>コウモク</t>
    </rPh>
    <rPh sb="3" eb="5">
      <t>レイジ</t>
    </rPh>
    <phoneticPr fontId="2"/>
  </si>
  <si>
    <t>※ 面積按分の場合は必ず入力</t>
    <rPh sb="2" eb="6">
      <t>メンセキ</t>
    </rPh>
    <rPh sb="7" eb="9">
      <t>バアイ</t>
    </rPh>
    <rPh sb="10" eb="14">
      <t>カナ</t>
    </rPh>
    <phoneticPr fontId="2"/>
  </si>
  <si>
    <t>★実績報告書と合わせて提出してください（３月末）</t>
    <rPh sb="1" eb="6">
      <t>ジッセキホウコクショ</t>
    </rPh>
    <rPh sb="7" eb="8">
      <t>ア</t>
    </rPh>
    <rPh sb="11" eb="13">
      <t>テイシュツ</t>
    </rPh>
    <rPh sb="21" eb="22">
      <t>ガツ</t>
    </rPh>
    <rPh sb="22" eb="23">
      <t>マツ</t>
    </rPh>
    <phoneticPr fontId="2"/>
  </si>
  <si>
    <t>端数チェック</t>
    <rPh sb="0" eb="2">
      <t>ハスウ</t>
    </rPh>
    <phoneticPr fontId="2"/>
  </si>
  <si>
    <t>←</t>
  </si>
  <si>
    <t>「協定参加者別細目書」の考え方・手順について</t>
    <rPh sb="1" eb="3">
      <t>キョウテイ</t>
    </rPh>
    <rPh sb="3" eb="5">
      <t>サンカ</t>
    </rPh>
    <rPh sb="5" eb="6">
      <t>シャ</t>
    </rPh>
    <rPh sb="6" eb="7">
      <t>ベツ</t>
    </rPh>
    <rPh sb="7" eb="9">
      <t>サイモク</t>
    </rPh>
    <rPh sb="9" eb="10">
      <t>ショ</t>
    </rPh>
    <rPh sb="12" eb="13">
      <t>カンガ</t>
    </rPh>
    <rPh sb="14" eb="15">
      <t>カタ</t>
    </rPh>
    <rPh sb="16" eb="18">
      <t>テジュン</t>
    </rPh>
    <phoneticPr fontId="2"/>
  </si>
  <si>
    <t>※「協定」まで入力</t>
    <rPh sb="2" eb="4">
      <t>キョウテイ</t>
    </rPh>
    <rPh sb="7" eb="9">
      <t>ニュウリョク</t>
    </rPh>
    <phoneticPr fontId="2"/>
  </si>
  <si>
    <t>支出額は項目ごとに出納簿から集計されますので、</t>
    <rPh sb="0" eb="2">
      <t>シシュツ</t>
    </rPh>
    <rPh sb="2" eb="3">
      <t>ガク</t>
    </rPh>
    <rPh sb="4" eb="6">
      <t>コウモク</t>
    </rPh>
    <rPh sb="9" eb="12">
      <t>スイトウボ</t>
    </rPh>
    <rPh sb="14" eb="16">
      <t>シュウケイ</t>
    </rPh>
    <phoneticPr fontId="2"/>
  </si>
  <si>
    <t>「備考」に大まかな説明を書いてください。</t>
    <rPh sb="1" eb="3">
      <t>ビコウ</t>
    </rPh>
    <rPh sb="5" eb="6">
      <t>オオ</t>
    </rPh>
    <rPh sb="9" eb="11">
      <t>セツメイ</t>
    </rPh>
    <rPh sb="12" eb="13">
      <t>カ</t>
    </rPh>
    <phoneticPr fontId="2"/>
  </si>
  <si>
    <t>各帳票に転記されます。</t>
    <rPh sb="0" eb="1">
      <t>カク</t>
    </rPh>
    <rPh sb="1" eb="3">
      <t>チョウヒョウ</t>
    </rPh>
    <rPh sb="4" eb="6">
      <t>テンキ</t>
    </rPh>
    <phoneticPr fontId="2"/>
  </si>
  <si>
    <t>⑥細目書内訳</t>
    <rPh sb="1" eb="2">
      <t>ホソ</t>
    </rPh>
    <rPh sb="2" eb="3">
      <t>メ</t>
    </rPh>
    <rPh sb="3" eb="4">
      <t>ショ</t>
    </rPh>
    <rPh sb="4" eb="6">
      <t>ウチワケ</t>
    </rPh>
    <phoneticPr fontId="2"/>
  </si>
  <si>
    <t>共通する情報をここに入力してください。</t>
    <rPh sb="0" eb="2">
      <t>キョウツウ</t>
    </rPh>
    <rPh sb="4" eb="6">
      <t>ジョウホウ</t>
    </rPh>
    <rPh sb="10" eb="12">
      <t>ニュウリョク</t>
    </rPh>
    <phoneticPr fontId="2"/>
  </si>
  <si>
    <t>日</t>
    <rPh sb="0" eb="1">
      <t>ニチ</t>
    </rPh>
    <phoneticPr fontId="2"/>
  </si>
  <si>
    <t>役員報酬</t>
    <rPh sb="0" eb="4">
      <t>ヤクイン</t>
    </rPh>
    <phoneticPr fontId="2"/>
  </si>
  <si>
    <t>会議・研修費</t>
    <rPh sb="0" eb="2">
      <t>カイギ</t>
    </rPh>
    <rPh sb="3" eb="5">
      <t>ケンシュウ</t>
    </rPh>
    <rPh sb="5" eb="6">
      <t>ヒ</t>
    </rPh>
    <phoneticPr fontId="36"/>
  </si>
  <si>
    <t>工事費</t>
    <rPh sb="0" eb="3">
      <t>コウジヒ</t>
    </rPh>
    <phoneticPr fontId="36"/>
  </si>
  <si>
    <t>役員報酬・作業別支払明細書</t>
    <rPh sb="0" eb="4">
      <t>ヤクイン</t>
    </rPh>
    <rPh sb="5" eb="13">
      <t>サギョウベツ</t>
    </rPh>
    <phoneticPr fontId="2"/>
  </si>
  <si>
    <t>事務用消耗品、印刷代、振込手数料など、事務に要する経費</t>
    <rPh sb="0" eb="3">
      <t>ジムヨウ</t>
    </rPh>
    <rPh sb="3" eb="6">
      <t>ショウモウヒン</t>
    </rPh>
    <rPh sb="7" eb="9">
      <t>インサツ</t>
    </rPh>
    <rPh sb="9" eb="10">
      <t>ダイ</t>
    </rPh>
    <rPh sb="11" eb="16">
      <t>フリコミテスウリョウ</t>
    </rPh>
    <rPh sb="19" eb="21">
      <t>ジム</t>
    </rPh>
    <rPh sb="22" eb="23">
      <t>ヨウ</t>
    </rPh>
    <rPh sb="25" eb="27">
      <t>ケイヒ</t>
    </rPh>
    <phoneticPr fontId="2"/>
  </si>
  <si>
    <t>←１行目は必ず前年末の通帳残高を入れます</t>
    <rPh sb="2" eb="4">
      <t>ギョウメ</t>
    </rPh>
    <rPh sb="5" eb="6">
      <t>カナラ</t>
    </rPh>
    <rPh sb="7" eb="10">
      <t>ゼンネンマツ</t>
    </rPh>
    <rPh sb="11" eb="13">
      <t>ツウチョウ</t>
    </rPh>
    <rPh sb="13" eb="15">
      <t>ザンダカ</t>
    </rPh>
    <rPh sb="16" eb="17">
      <t>イ</t>
    </rPh>
    <phoneticPr fontId="2"/>
  </si>
  <si>
    <t>繰越金がある場合は記入</t>
    <rPh sb="0" eb="3">
      <t>クリコシキン</t>
    </rPh>
    <rPh sb="6" eb="8">
      <t>バアイ</t>
    </rPh>
    <rPh sb="9" eb="11">
      <t>キニュウ</t>
    </rPh>
    <phoneticPr fontId="2"/>
  </si>
  <si>
    <t>積立金がある場合は記入</t>
    <rPh sb="0" eb="3">
      <t>ツミタテキン</t>
    </rPh>
    <rPh sb="6" eb="8">
      <t>バアイ</t>
    </rPh>
    <rPh sb="9" eb="11">
      <t>キニュウ</t>
    </rPh>
    <phoneticPr fontId="2"/>
  </si>
  <si>
    <t>積立金取崩</t>
    <rPh sb="0" eb="2">
      <t>ツミタテ</t>
    </rPh>
    <rPh sb="2" eb="3">
      <t>キン</t>
    </rPh>
    <rPh sb="3" eb="5">
      <t>トリクズシ</t>
    </rPh>
    <phoneticPr fontId="2"/>
  </si>
  <si>
    <t>個人配分の対象者数を記入</t>
    <rPh sb="0" eb="2">
      <t>コジン</t>
    </rPh>
    <rPh sb="2" eb="4">
      <t>ハイブン</t>
    </rPh>
    <rPh sb="5" eb="7">
      <t>タイショウ</t>
    </rPh>
    <rPh sb="7" eb="8">
      <t>シャ</t>
    </rPh>
    <rPh sb="8" eb="9">
      <t>スウ</t>
    </rPh>
    <rPh sb="10" eb="12">
      <t>キニュウ</t>
    </rPh>
    <phoneticPr fontId="2"/>
  </si>
  <si>
    <t>助成金</t>
    <rPh sb="0" eb="3">
      <t>ジョセイキン</t>
    </rPh>
    <phoneticPr fontId="2"/>
  </si>
  <si>
    <t>支出合計</t>
    <rPh sb="0" eb="2">
      <t>シシュツ</t>
    </rPh>
    <rPh sb="2" eb="4">
      <t>ゴウケイ</t>
    </rPh>
    <phoneticPr fontId="2"/>
  </si>
  <si>
    <t>事務費</t>
    <rPh sb="0" eb="2">
      <t>ジム</t>
    </rPh>
    <rPh sb="2" eb="3">
      <t>ヒ</t>
    </rPh>
    <phoneticPr fontId="2"/>
  </si>
  <si>
    <t>④</t>
  </si>
  <si>
    <t>雑費</t>
    <rPh sb="0" eb="2">
      <t>ザッピ</t>
    </rPh>
    <phoneticPr fontId="2"/>
  </si>
  <si>
    <t>№40</t>
  </si>
  <si>
    <t>借入金</t>
    <rPh sb="0" eb="3">
      <t>カリイレキン</t>
    </rPh>
    <phoneticPr fontId="36"/>
  </si>
  <si>
    <t>共同作業費</t>
    <rPh sb="0" eb="2">
      <t>キョウドウ</t>
    </rPh>
    <rPh sb="2" eb="4">
      <t>サギョウ</t>
    </rPh>
    <rPh sb="4" eb="5">
      <t>ヒ</t>
    </rPh>
    <phoneticPr fontId="36"/>
  </si>
  <si>
    <t>⑨所得計算表</t>
    <rPh sb="1" eb="3">
      <t>ショトク</t>
    </rPh>
    <rPh sb="3" eb="5">
      <t>ケイサン</t>
    </rPh>
    <rPh sb="5" eb="6">
      <t>ヒョウ</t>
    </rPh>
    <phoneticPr fontId="2"/>
  </si>
  <si>
    <t>共同利用機械・施設管理費</t>
    <rPh sb="0" eb="2">
      <t>キョウドウ</t>
    </rPh>
    <rPh sb="2" eb="4">
      <t>リヨウ</t>
    </rPh>
    <rPh sb="4" eb="6">
      <t>キカイ</t>
    </rPh>
    <rPh sb="7" eb="9">
      <t>シセツ</t>
    </rPh>
    <rPh sb="9" eb="11">
      <t>カンリ</t>
    </rPh>
    <rPh sb="11" eb="12">
      <t>ヒ</t>
    </rPh>
    <phoneticPr fontId="2"/>
  </si>
  <si>
    <t>借入金</t>
    <rPh sb="0" eb="3">
      <t>カリイレキン</t>
    </rPh>
    <phoneticPr fontId="2"/>
  </si>
  <si>
    <t>〇</t>
  </si>
  <si>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2"/>
  </si>
  <si>
    <t>最初に入力しましょう。</t>
    <rPh sb="0" eb="2">
      <t>サイショ</t>
    </rPh>
    <rPh sb="3" eb="5">
      <t>ニュウリョク</t>
    </rPh>
    <phoneticPr fontId="2"/>
  </si>
  <si>
    <t>№37</t>
  </si>
  <si>
    <t>№6</t>
  </si>
  <si>
    <t>②出納簿</t>
    <rPh sb="1" eb="4">
      <t>スイトウボ</t>
    </rPh>
    <phoneticPr fontId="2"/>
  </si>
  <si>
    <t>現金の収支を記録するものです。</t>
    <rPh sb="0" eb="2">
      <t>ゲンキン</t>
    </rPh>
    <rPh sb="3" eb="5">
      <t>シュウシ</t>
    </rPh>
    <rPh sb="6" eb="8">
      <t>キロク</t>
    </rPh>
    <phoneticPr fontId="2"/>
  </si>
  <si>
    <t>毎年1月～12月に税務署に報告するためのものです。</t>
    <rPh sb="0" eb="2">
      <t>マイトシ</t>
    </rPh>
    <rPh sb="3" eb="4">
      <t>ガツ</t>
    </rPh>
    <rPh sb="7" eb="8">
      <t>ガツ</t>
    </rPh>
    <rPh sb="9" eb="12">
      <t>ゼイムショ</t>
    </rPh>
    <rPh sb="13" eb="15">
      <t>ホウコク</t>
    </rPh>
    <phoneticPr fontId="2"/>
  </si>
  <si>
    <t>円</t>
    <rPh sb="0" eb="1">
      <t>エン</t>
    </rPh>
    <phoneticPr fontId="2"/>
  </si>
  <si>
    <t>協定参加者への個人配分金と、協定参加者一人当たりに対する</t>
    <rPh sb="0" eb="5">
      <t>キョウテイサンカシャ</t>
    </rPh>
    <rPh sb="7" eb="9">
      <t>コジン</t>
    </rPh>
    <rPh sb="9" eb="11">
      <t>ハイブン</t>
    </rPh>
    <rPh sb="11" eb="12">
      <t>キン</t>
    </rPh>
    <rPh sb="14" eb="16">
      <t>キョウテイ</t>
    </rPh>
    <rPh sb="16" eb="19">
      <t>サンカシャ</t>
    </rPh>
    <rPh sb="19" eb="21">
      <t>ヒトリ</t>
    </rPh>
    <rPh sb="21" eb="22">
      <t>ア</t>
    </rPh>
    <rPh sb="25" eb="26">
      <t>タイ</t>
    </rPh>
    <phoneticPr fontId="2"/>
  </si>
  <si>
    <t>共同活動費用を経費として個人に割り振るための様式です。</t>
    <rPh sb="0" eb="2">
      <t>キョウドウ</t>
    </rPh>
    <rPh sb="2" eb="4">
      <t>カツドウ</t>
    </rPh>
    <rPh sb="4" eb="6">
      <t>ヒヨウ</t>
    </rPh>
    <rPh sb="7" eb="9">
      <t>ケイヒ</t>
    </rPh>
    <rPh sb="12" eb="14">
      <t>コジン</t>
    </rPh>
    <rPh sb="15" eb="16">
      <t>ワ</t>
    </rPh>
    <rPh sb="17" eb="18">
      <t>フ</t>
    </rPh>
    <rPh sb="22" eb="24">
      <t>ヨウシキ</t>
    </rPh>
    <phoneticPr fontId="2"/>
  </si>
  <si>
    <t>積立金</t>
    <rPh sb="0" eb="3">
      <t>ツミタテキン</t>
    </rPh>
    <phoneticPr fontId="2"/>
  </si>
  <si>
    <t>※ 過年残は出納簿に入力した前年末の繰越金が自動で入ります</t>
    <rPh sb="2" eb="4">
      <t>カネン</t>
    </rPh>
    <rPh sb="4" eb="5">
      <t>ザン</t>
    </rPh>
    <rPh sb="6" eb="9">
      <t>スイトウボ</t>
    </rPh>
    <rPh sb="10" eb="12">
      <t>ニュウリョク</t>
    </rPh>
    <rPh sb="14" eb="17">
      <t>ゼンネンマツ</t>
    </rPh>
    <rPh sb="18" eb="20">
      <t>クリコシ</t>
    </rPh>
    <rPh sb="20" eb="21">
      <t>キン</t>
    </rPh>
    <rPh sb="22" eb="24">
      <t>ジドウ</t>
    </rPh>
    <rPh sb="25" eb="26">
      <t>ハイ</t>
    </rPh>
    <phoneticPr fontId="2"/>
  </si>
  <si>
    <t>借入金利息など、各項目に該当しない共同取組活動への支出</t>
    <rPh sb="0" eb="2">
      <t>カリイレ</t>
    </rPh>
    <rPh sb="2" eb="3">
      <t>キン</t>
    </rPh>
    <rPh sb="3" eb="5">
      <t>リソク</t>
    </rPh>
    <rPh sb="8" eb="11">
      <t>カクコウモク</t>
    </rPh>
    <rPh sb="12" eb="14">
      <t>ガイトウ</t>
    </rPh>
    <rPh sb="17" eb="19">
      <t>キョウドウ</t>
    </rPh>
    <rPh sb="19" eb="21">
      <t>トリクミ</t>
    </rPh>
    <rPh sb="21" eb="23">
      <t>カツドウ</t>
    </rPh>
    <rPh sb="25" eb="27">
      <t>シシュツ</t>
    </rPh>
    <phoneticPr fontId="2"/>
  </si>
  <si>
    <t>令和　　　　　　年</t>
    <rPh sb="0" eb="2">
      <t>レイワ</t>
    </rPh>
    <rPh sb="8" eb="9">
      <t>ネン</t>
    </rPh>
    <phoneticPr fontId="2"/>
  </si>
  <si>
    <t>№76</t>
  </si>
  <si>
    <t>使途と年月を明らかにし、構成員の合意を得ます（議事録等に残す）。</t>
    <rPh sb="0" eb="2">
      <t>シト</t>
    </rPh>
    <rPh sb="3" eb="5">
      <t>ネンゲツ</t>
    </rPh>
    <rPh sb="6" eb="7">
      <t>アキ</t>
    </rPh>
    <phoneticPr fontId="2"/>
  </si>
  <si>
    <t>【繰越・積立をする場合】</t>
    <rPh sb="1" eb="3">
      <t>クリコシ</t>
    </rPh>
    <rPh sb="4" eb="6">
      <t>ツミタテ</t>
    </rPh>
    <rPh sb="9" eb="11">
      <t>バアイ</t>
    </rPh>
    <phoneticPr fontId="2"/>
  </si>
  <si>
    <t>№56</t>
  </si>
  <si>
    <t>前年からの繰越</t>
    <rPh sb="0" eb="2">
      <t>ゼンネン</t>
    </rPh>
    <rPh sb="5" eb="7">
      <t>クリコシ</t>
    </rPh>
    <phoneticPr fontId="2"/>
  </si>
  <si>
    <t>のどちらかを選択してください。</t>
    <rPh sb="6" eb="8">
      <t>センタク</t>
    </rPh>
    <phoneticPr fontId="2"/>
  </si>
  <si>
    <t>分類</t>
    <rPh sb="0" eb="2">
      <t>ブンルイ</t>
    </rPh>
    <phoneticPr fontId="2"/>
  </si>
  <si>
    <t>共同取組
活動費</t>
    <rPh sb="0" eb="2">
      <t>キョウドウ</t>
    </rPh>
    <rPh sb="2" eb="4">
      <t>トリクミ</t>
    </rPh>
    <rPh sb="5" eb="7">
      <t>カツドウ</t>
    </rPh>
    <rPh sb="7" eb="8">
      <t>ヒ</t>
    </rPh>
    <phoneticPr fontId="2"/>
  </si>
  <si>
    <t>その他</t>
    <rPh sb="2" eb="3">
      <t>タ</t>
    </rPh>
    <phoneticPr fontId="2"/>
  </si>
  <si>
    <t>⑥　　　　⑦</t>
  </si>
  <si>
    <t>№61</t>
  </si>
  <si>
    <t>農政課にご連絡ください。</t>
  </si>
  <si>
    <t>新たに積立・繰越を始める場合は、協定書にも記載が必要ですので、</t>
    <rPh sb="0" eb="1">
      <t>アラ</t>
    </rPh>
    <rPh sb="3" eb="5">
      <t>ツミタテ</t>
    </rPh>
    <rPh sb="6" eb="8">
      <t>クリコシ</t>
    </rPh>
    <rPh sb="9" eb="10">
      <t>ハジ</t>
    </rPh>
    <rPh sb="12" eb="14">
      <t>バアイ</t>
    </rPh>
    <rPh sb="24" eb="26">
      <t>ヒツヨウ</t>
    </rPh>
    <phoneticPr fontId="2"/>
  </si>
  <si>
    <t>面積・単価で按分</t>
    <rPh sb="0" eb="2">
      <t>メンセキ</t>
    </rPh>
    <rPh sb="3" eb="5">
      <t>タンカ</t>
    </rPh>
    <rPh sb="6" eb="8">
      <t>アンブン</t>
    </rPh>
    <phoneticPr fontId="2"/>
  </si>
  <si>
    <t>積立金繰入</t>
    <rPh sb="0" eb="2">
      <t>ツミタテ</t>
    </rPh>
    <rPh sb="2" eb="3">
      <t>キン</t>
    </rPh>
    <rPh sb="3" eb="5">
      <t>クリイレ</t>
    </rPh>
    <phoneticPr fontId="2"/>
  </si>
  <si>
    <t>繰越金</t>
  </si>
  <si>
    <t>№60</t>
  </si>
  <si>
    <t>個人配分（前年分）</t>
    <rPh sb="0" eb="2">
      <t>コジン</t>
    </rPh>
    <rPh sb="2" eb="4">
      <t>ハイブン</t>
    </rPh>
    <rPh sb="5" eb="7">
      <t>ゼンネン</t>
    </rPh>
    <rPh sb="7" eb="8">
      <t>ブン</t>
    </rPh>
    <phoneticPr fontId="2"/>
  </si>
  <si>
    <t>A</t>
  </si>
  <si>
    <t>前年に交付された市補助金を年をまたいで配分する場合に選択</t>
    <rPh sb="0" eb="2">
      <t>ゼンネン</t>
    </rPh>
    <rPh sb="3" eb="5">
      <t>コウフ</t>
    </rPh>
    <rPh sb="8" eb="9">
      <t>シ</t>
    </rPh>
    <rPh sb="9" eb="12">
      <t>ホジョキン</t>
    </rPh>
    <rPh sb="13" eb="14">
      <t>ネン</t>
    </rPh>
    <rPh sb="19" eb="21">
      <t>ハイブン</t>
    </rPh>
    <rPh sb="23" eb="25">
      <t>バアイ</t>
    </rPh>
    <rPh sb="26" eb="28">
      <t>センタク</t>
    </rPh>
    <phoneticPr fontId="2"/>
  </si>
  <si>
    <t>共同費配分方法</t>
    <rPh sb="0" eb="2">
      <t>キョウドウ</t>
    </rPh>
    <rPh sb="2" eb="3">
      <t>ヒ</t>
    </rPh>
    <rPh sb="3" eb="5">
      <t>ハイブン</t>
    </rPh>
    <rPh sb="5" eb="7">
      <t>ホウホウ</t>
    </rPh>
    <phoneticPr fontId="2"/>
  </si>
  <si>
    <t>支出サブトータル</t>
    <rPh sb="0" eb="2">
      <t>シシュツ</t>
    </rPh>
    <phoneticPr fontId="2"/>
  </si>
  <si>
    <t xml:space="preserve">  　①</t>
  </si>
  <si>
    <t>協定面積（㎡）</t>
    <rPh sb="0" eb="2">
      <t>キョウテイ</t>
    </rPh>
    <rPh sb="2" eb="4">
      <t>メンセキ</t>
    </rPh>
    <phoneticPr fontId="2"/>
  </si>
  <si>
    <t>面積按分の場合</t>
    <rPh sb="0" eb="2">
      <t>メンセキ</t>
    </rPh>
    <rPh sb="2" eb="4">
      <t>アンブン</t>
    </rPh>
    <rPh sb="5" eb="7">
      <t>バアイ</t>
    </rPh>
    <phoneticPr fontId="2"/>
  </si>
  <si>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2"/>
  </si>
  <si>
    <t>⑥</t>
  </si>
  <si>
    <t>（執行計画①のとおり）</t>
  </si>
  <si>
    <t>参加者別細目書が自動計算されます。</t>
    <rPh sb="0" eb="3">
      <t>サンカシャ</t>
    </rPh>
    <rPh sb="3" eb="4">
      <t>ベツ</t>
    </rPh>
    <rPh sb="4" eb="6">
      <t>サイモク</t>
    </rPh>
    <rPh sb="6" eb="7">
      <t>ショ</t>
    </rPh>
    <rPh sb="8" eb="10">
      <t>ジドウ</t>
    </rPh>
    <rPh sb="10" eb="12">
      <t>ケイサン</t>
    </rPh>
    <phoneticPr fontId="2"/>
  </si>
  <si>
    <t>「②共同取組活動分」の配分等の基礎は、</t>
    <rPh sb="2" eb="4">
      <t>キョウドウ</t>
    </rPh>
    <rPh sb="4" eb="6">
      <t>トリクミ</t>
    </rPh>
    <rPh sb="6" eb="8">
      <t>カツドウ</t>
    </rPh>
    <rPh sb="8" eb="9">
      <t>ブン</t>
    </rPh>
    <rPh sb="11" eb="13">
      <t>ハイブン</t>
    </rPh>
    <rPh sb="13" eb="14">
      <t>トウ</t>
    </rPh>
    <rPh sb="15" eb="17">
      <t>キソ</t>
    </rPh>
    <phoneticPr fontId="2"/>
  </si>
  <si>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2"/>
  </si>
  <si>
    <t>№74</t>
  </si>
  <si>
    <t>農地の維持管理、多面的機能増進活動、鳥獣被害防止活動等の共同作業にかかる経費。草刈り、江ざらい、防除等に対する日当、傷害保険料、活動に使用する機械の借り上げ料、作業参加者に配布する飲料代など</t>
    <rPh sb="0" eb="2">
      <t>ノウチ</t>
    </rPh>
    <rPh sb="3" eb="5">
      <t>イジ</t>
    </rPh>
    <rPh sb="5" eb="7">
      <t>カンリ</t>
    </rPh>
    <rPh sb="8" eb="11">
      <t>タメンテキ</t>
    </rPh>
    <rPh sb="11" eb="13">
      <t>キノウ</t>
    </rPh>
    <rPh sb="13" eb="15">
      <t>ゾウシン</t>
    </rPh>
    <rPh sb="15" eb="17">
      <t>カツドウ</t>
    </rPh>
    <rPh sb="18" eb="20">
      <t>チョウジュウ</t>
    </rPh>
    <rPh sb="20" eb="22">
      <t>ヒガイ</t>
    </rPh>
    <rPh sb="22" eb="24">
      <t>ボウシ</t>
    </rPh>
    <rPh sb="24" eb="26">
      <t>カツドウ</t>
    </rPh>
    <rPh sb="26" eb="27">
      <t>トウ</t>
    </rPh>
    <rPh sb="28" eb="30">
      <t>キョウドウ</t>
    </rPh>
    <rPh sb="30" eb="32">
      <t>サギョウ</t>
    </rPh>
    <rPh sb="36" eb="38">
      <t>ケイヒ</t>
    </rPh>
    <rPh sb="80" eb="82">
      <t>サギョウ</t>
    </rPh>
    <rPh sb="82" eb="85">
      <t>サンカシャ</t>
    </rPh>
    <rPh sb="86" eb="88">
      <t>ハイフ</t>
    </rPh>
    <rPh sb="90" eb="93">
      <t>インリョウダイ</t>
    </rPh>
    <phoneticPr fontId="2"/>
  </si>
  <si>
    <t>※ 本ファイルを使用する場合で、構成員が51人以上の場合は、
　人数に対応したファイルをお渡ししますのでご相談ください。</t>
    <rPh sb="2" eb="3">
      <t>ホン</t>
    </rPh>
    <rPh sb="6" eb="10">
      <t>ルヲシヨウ</t>
    </rPh>
    <rPh sb="16" eb="19">
      <t>コウセイイン</t>
    </rPh>
    <rPh sb="22" eb="23">
      <t>ニン</t>
    </rPh>
    <rPh sb="23" eb="25">
      <t>イジョウ</t>
    </rPh>
    <rPh sb="32" eb="34">
      <t>ニンズウ</t>
    </rPh>
    <rPh sb="35" eb="59">
      <t>タイオウシタファイルヲオワタシシマスノデ</t>
    </rPh>
    <phoneticPr fontId="2"/>
  </si>
  <si>
    <t>【金銭出納簿】　収支項目等一覧表</t>
    <rPh sb="1" eb="6">
      <t>キンセンスイトウボ</t>
    </rPh>
    <rPh sb="8" eb="10">
      <t>シュウシ</t>
    </rPh>
    <rPh sb="10" eb="12">
      <t>コウモク</t>
    </rPh>
    <rPh sb="12" eb="13">
      <t>トウ</t>
    </rPh>
    <rPh sb="13" eb="15">
      <t>イチラン</t>
    </rPh>
    <rPh sb="15" eb="16">
      <t>ヒョウ</t>
    </rPh>
    <phoneticPr fontId="2"/>
  </si>
  <si>
    <t>№7</t>
  </si>
  <si>
    <r>
      <t xml:space="preserve">水路・農道等の補修工事、雑木の伐採等を外注する場合など
</t>
    </r>
    <r>
      <rPr>
        <sz val="11"/>
        <rFont val="HGPｺﾞｼｯｸM"/>
        <family val="3"/>
        <charset val="128"/>
      </rPr>
      <t>※業者に委託する作業等は、共同作業費でなく工事費を選択すること。</t>
    </r>
    <rPh sb="0" eb="2">
      <t>スイロ</t>
    </rPh>
    <rPh sb="3" eb="5">
      <t>ノウドウ</t>
    </rPh>
    <rPh sb="5" eb="6">
      <t>トウ</t>
    </rPh>
    <rPh sb="7" eb="9">
      <t>ホシュウ</t>
    </rPh>
    <rPh sb="9" eb="11">
      <t>コウジ</t>
    </rPh>
    <rPh sb="12" eb="14">
      <t>ゾウボク</t>
    </rPh>
    <rPh sb="15" eb="17">
      <t>バッサイ</t>
    </rPh>
    <rPh sb="17" eb="18">
      <t>トウ</t>
    </rPh>
    <rPh sb="19" eb="21">
      <t>ガイチュウ</t>
    </rPh>
    <rPh sb="23" eb="25">
      <t>バアイ</t>
    </rPh>
    <rPh sb="30" eb="32">
      <t>ギョウシャ</t>
    </rPh>
    <rPh sb="33" eb="35">
      <t>イタク</t>
    </rPh>
    <rPh sb="37" eb="39">
      <t>サギョウ</t>
    </rPh>
    <rPh sb="39" eb="40">
      <t>トウ</t>
    </rPh>
    <rPh sb="42" eb="44">
      <t>キョウドウ</t>
    </rPh>
    <rPh sb="44" eb="46">
      <t>サギョウ</t>
    </rPh>
    <rPh sb="46" eb="47">
      <t>ヒ</t>
    </rPh>
    <rPh sb="50" eb="53">
      <t>コウジヒ</t>
    </rPh>
    <rPh sb="54" eb="56">
      <t>センタク</t>
    </rPh>
    <phoneticPr fontId="2"/>
  </si>
  <si>
    <t>共同で利用する機械や施設にかかる経費。
購入費、修理費、農機具共済保険料、燃料費、オペレーター賃金、ポンプ設備などの集落で共同利用する農業用施設の維持管理費、共同利用機械の保管に係る経費など</t>
    <rPh sb="0" eb="2">
      <t>キョウドウ</t>
    </rPh>
    <rPh sb="3" eb="5">
      <t>リヨウ</t>
    </rPh>
    <rPh sb="7" eb="9">
      <t>キカイ</t>
    </rPh>
    <rPh sb="10" eb="12">
      <t>シセツ</t>
    </rPh>
    <rPh sb="16" eb="18">
      <t>ケイヒ</t>
    </rPh>
    <rPh sb="20" eb="23">
      <t>コウニュウヒ</t>
    </rPh>
    <rPh sb="24" eb="27">
      <t>シュウリヒ</t>
    </rPh>
    <rPh sb="28" eb="31">
      <t>ノウキグ</t>
    </rPh>
    <rPh sb="31" eb="33">
      <t>キョウサイ</t>
    </rPh>
    <rPh sb="33" eb="36">
      <t>ホケンリョウ</t>
    </rPh>
    <rPh sb="37" eb="39">
      <t>ネンリョウ</t>
    </rPh>
    <rPh sb="39" eb="40">
      <t>ヒ</t>
    </rPh>
    <rPh sb="47" eb="49">
      <t>チンギン</t>
    </rPh>
    <rPh sb="53" eb="55">
      <t>セツビ</t>
    </rPh>
    <rPh sb="58" eb="60">
      <t>シュウラク</t>
    </rPh>
    <rPh sb="61" eb="63">
      <t>キョウドウ</t>
    </rPh>
    <rPh sb="63" eb="65">
      <t>リヨウ</t>
    </rPh>
    <rPh sb="67" eb="70">
      <t>ノウギョウヨウ</t>
    </rPh>
    <rPh sb="70" eb="72">
      <t>シセツ</t>
    </rPh>
    <rPh sb="73" eb="75">
      <t>イジ</t>
    </rPh>
    <rPh sb="75" eb="78">
      <t>カンリヒ</t>
    </rPh>
    <rPh sb="79" eb="81">
      <t>キョウドウ</t>
    </rPh>
    <rPh sb="81" eb="83">
      <t>リヨウ</t>
    </rPh>
    <rPh sb="83" eb="85">
      <t>キカイ</t>
    </rPh>
    <rPh sb="86" eb="88">
      <t>ホカン</t>
    </rPh>
    <rPh sb="89" eb="90">
      <t>カカ</t>
    </rPh>
    <rPh sb="91" eb="93">
      <t>ケイヒ</t>
    </rPh>
    <phoneticPr fontId="2"/>
  </si>
  <si>
    <t>№51</t>
  </si>
  <si>
    <t>スコップ、草刈り刃、除草剤、防草シート、景観形成のための花苗など</t>
    <rPh sb="5" eb="7">
      <t>クサカ</t>
    </rPh>
    <rPh sb="8" eb="9">
      <t>バ</t>
    </rPh>
    <rPh sb="10" eb="13">
      <t>ジョソウザイ</t>
    </rPh>
    <rPh sb="14" eb="16">
      <t>ボウソウ</t>
    </rPh>
    <rPh sb="20" eb="22">
      <t>ケイカン</t>
    </rPh>
    <rPh sb="22" eb="24">
      <t>ケイセイ</t>
    </rPh>
    <rPh sb="28" eb="29">
      <t>ハナ</t>
    </rPh>
    <rPh sb="29" eb="30">
      <t>ナエ</t>
    </rPh>
    <phoneticPr fontId="2"/>
  </si>
  <si>
    <t>内田　幹夫</t>
    <rPh sb="0" eb="2">
      <t>ウチダ</t>
    </rPh>
    <rPh sb="3" eb="5">
      <t>ミキオ</t>
    </rPh>
    <phoneticPr fontId="36"/>
  </si>
  <si>
    <t>中山間地域等直接支払交付金に係る所得計算表</t>
  </si>
  <si>
    <t>氏名</t>
    <rPh sb="0" eb="2">
      <t>シメイ</t>
    </rPh>
    <phoneticPr fontId="36"/>
  </si>
  <si>
    <t>個人配分金</t>
    <rPh sb="0" eb="2">
      <t>コジン</t>
    </rPh>
    <rPh sb="2" eb="4">
      <t>ハイブン</t>
    </rPh>
    <rPh sb="4" eb="5">
      <t>キン</t>
    </rPh>
    <phoneticPr fontId="36"/>
  </si>
  <si>
    <t>（直接入力し、２ページ目の【執行計画】を入力）</t>
    <rPh sb="1" eb="3">
      <t>チョクセツ</t>
    </rPh>
    <rPh sb="3" eb="5">
      <t>ニュウリョク</t>
    </rPh>
    <rPh sb="11" eb="12">
      <t>メ</t>
    </rPh>
    <rPh sb="14" eb="16">
      <t>シッコウ</t>
    </rPh>
    <rPh sb="16" eb="18">
      <t>ケイカク</t>
    </rPh>
    <rPh sb="20" eb="22">
      <t>ニュウリョク</t>
    </rPh>
    <phoneticPr fontId="2"/>
  </si>
  <si>
    <t>共同活動
収入額</t>
    <rPh sb="0" eb="2">
      <t>キョウドウ</t>
    </rPh>
    <rPh sb="2" eb="4">
      <t>カツドウ</t>
    </rPh>
    <rPh sb="5" eb="7">
      <t>シュウニュウ</t>
    </rPh>
    <rPh sb="7" eb="8">
      <t>ガク</t>
    </rPh>
    <phoneticPr fontId="36"/>
  </si>
  <si>
    <t>収入合計</t>
    <rPh sb="0" eb="2">
      <t>シュウニュウ</t>
    </rPh>
    <rPh sb="2" eb="4">
      <t>ゴウケイ</t>
    </rPh>
    <phoneticPr fontId="36"/>
  </si>
  <si>
    <t>【活動組織名】</t>
    <rPh sb="1" eb="3">
      <t>カツドウ</t>
    </rPh>
    <rPh sb="3" eb="5">
      <t>ソシキ</t>
    </rPh>
    <rPh sb="5" eb="6">
      <t>メイ</t>
    </rPh>
    <phoneticPr fontId="36"/>
  </si>
  <si>
    <t>⑦</t>
  </si>
  <si>
    <t>⑧</t>
  </si>
  <si>
    <r>
      <t>・ 「収支報告書（１月）」シートの「配分等の基礎（I15）」が</t>
    </r>
    <r>
      <rPr>
        <b/>
        <sz val="12"/>
        <color rgb="FFFF0000"/>
        <rFont val="ＭＳ Ｐ明朝"/>
        <family val="1"/>
        <charset val="128"/>
      </rPr>
      <t>「面積・単価で按分」</t>
    </r>
    <r>
      <rPr>
        <sz val="12"/>
        <rFont val="ＭＳ Ｐ明朝"/>
        <family val="1"/>
        <charset val="128"/>
      </rPr>
      <t>の</t>
    </r>
    <rPh sb="3" eb="5">
      <t>シュウシ</t>
    </rPh>
    <rPh sb="5" eb="8">
      <t>ホウコクショ</t>
    </rPh>
    <rPh sb="10" eb="11">
      <t>ガツ</t>
    </rPh>
    <rPh sb="18" eb="20">
      <t>ハイブン</t>
    </rPh>
    <rPh sb="20" eb="21">
      <t>トウ</t>
    </rPh>
    <rPh sb="22" eb="24">
      <t>キソ</t>
    </rPh>
    <rPh sb="32" eb="34">
      <t>メンセキ</t>
    </rPh>
    <rPh sb="35" eb="37">
      <t>タンカ</t>
    </rPh>
    <rPh sb="38" eb="40">
      <t>アンブン</t>
    </rPh>
    <phoneticPr fontId="2"/>
  </si>
  <si>
    <t>差引計
（⑥-⑦）</t>
    <rPh sb="0" eb="2">
      <t>サシヒキ</t>
    </rPh>
    <rPh sb="2" eb="3">
      <t>ケイ</t>
    </rPh>
    <phoneticPr fontId="36"/>
  </si>
  <si>
    <t>減価償却費</t>
    <rPh sb="0" eb="4">
      <t>ゲンカショウキャク</t>
    </rPh>
    <rPh sb="4" eb="5">
      <t>ヒ</t>
    </rPh>
    <phoneticPr fontId="36"/>
  </si>
  <si>
    <t>⑩</t>
  </si>
  <si>
    <t>⑪</t>
  </si>
  <si>
    <t>金額</t>
  </si>
  <si>
    <t>所得金額
（⑤-⑩）</t>
    <rPh sb="0" eb="2">
      <t>ショトク</t>
    </rPh>
    <rPh sb="2" eb="4">
      <t>キンガク</t>
    </rPh>
    <phoneticPr fontId="36"/>
  </si>
  <si>
    <t>入力セルの色</t>
    <rPh sb="0" eb="2">
      <t>ニュウリョク</t>
    </rPh>
    <rPh sb="5" eb="6">
      <t>イロ</t>
    </rPh>
    <phoneticPr fontId="2"/>
  </si>
  <si>
    <t>№</t>
  </si>
  <si>
    <t>№1</t>
  </si>
  <si>
    <t>№2</t>
  </si>
  <si>
    <t>№3</t>
  </si>
  <si>
    <t>№4</t>
  </si>
  <si>
    <t>№5</t>
  </si>
  <si>
    <t>→参　　考</t>
    <rPh sb="1" eb="2">
      <t>サン</t>
    </rPh>
    <rPh sb="4" eb="5">
      <t>コウ</t>
    </rPh>
    <phoneticPr fontId="2"/>
  </si>
  <si>
    <t>出役日当等</t>
    <rPh sb="0" eb="4">
      <t>シュツエ</t>
    </rPh>
    <rPh sb="4" eb="5">
      <t>トウ</t>
    </rPh>
    <phoneticPr fontId="2"/>
  </si>
  <si>
    <t>№8</t>
  </si>
  <si>
    <t>№10</t>
  </si>
  <si>
    <t>　引き続き決算書に使用可能です。</t>
  </si>
  <si>
    <t>№11</t>
  </si>
  <si>
    <t>№71</t>
  </si>
  <si>
    <t>№86</t>
  </si>
  <si>
    <t>№12</t>
  </si>
  <si>
    <t>№13</t>
  </si>
  <si>
    <t>№14</t>
  </si>
  <si>
    <t>№31</t>
  </si>
  <si>
    <t>№15</t>
  </si>
  <si>
    <t>№16</t>
  </si>
  <si>
    <t>№17</t>
  </si>
  <si>
    <t>№18</t>
  </si>
  <si>
    <t>№20</t>
  </si>
  <si>
    <t>№21</t>
  </si>
  <si>
    <t>№23</t>
  </si>
  <si>
    <t>№24</t>
  </si>
  <si>
    <t>№25</t>
  </si>
  <si>
    <t>⑥ 「参加者別細目書」シートの内容確認</t>
    <rPh sb="3" eb="10">
      <t>サンカシャベ</t>
    </rPh>
    <rPh sb="15" eb="19">
      <t>ナイヨウ</t>
    </rPh>
    <phoneticPr fontId="2"/>
  </si>
  <si>
    <t>№26</t>
  </si>
  <si>
    <t>№27</t>
  </si>
  <si>
    <t>協定面積</t>
    <rPh sb="0" eb="4">
      <t>キョウテ</t>
    </rPh>
    <phoneticPr fontId="2"/>
  </si>
  <si>
    <t>№29</t>
  </si>
  <si>
    <t>№45</t>
  </si>
  <si>
    <t>交付日</t>
    <rPh sb="0" eb="2">
      <t>コウフ</t>
    </rPh>
    <rPh sb="2" eb="3">
      <t>ビ</t>
    </rPh>
    <phoneticPr fontId="2"/>
  </si>
  <si>
    <t>№30</t>
  </si>
  <si>
    <t>↓（入力欄。消して入力）</t>
    <rPh sb="2" eb="4">
      <t>ニュウリョク</t>
    </rPh>
    <rPh sb="4" eb="5">
      <t>ラン</t>
    </rPh>
    <rPh sb="6" eb="7">
      <t>ケ</t>
    </rPh>
    <rPh sb="9" eb="11">
      <t>ニュウリョク</t>
    </rPh>
    <phoneticPr fontId="2"/>
  </si>
  <si>
    <t>　　（誤）　魚沼</t>
    <rPh sb="3" eb="4">
      <t>アヤマ</t>
    </rPh>
    <rPh sb="6" eb="8">
      <t>ウオヌマ</t>
    </rPh>
    <phoneticPr fontId="2"/>
  </si>
  <si>
    <t>　　（正）　魚沼集落協定</t>
    <rPh sb="6" eb="8">
      <t>ウオヌマ</t>
    </rPh>
    <rPh sb="8" eb="10">
      <t>シュウラク</t>
    </rPh>
    <rPh sb="10" eb="12">
      <t>キョウテイ</t>
    </rPh>
    <phoneticPr fontId="2"/>
  </si>
  <si>
    <t>魚沼集落協定</t>
    <rPh sb="0" eb="2">
      <t>ウオヌマ</t>
    </rPh>
    <rPh sb="2" eb="4">
      <t>シュウラク</t>
    </rPh>
    <rPh sb="4" eb="6">
      <t>キョウテイ</t>
    </rPh>
    <phoneticPr fontId="2"/>
  </si>
  <si>
    <t>中直　太郎</t>
    <rPh sb="0" eb="1">
      <t>ナカ</t>
    </rPh>
    <rPh sb="1" eb="2">
      <t>チョク</t>
    </rPh>
    <rPh sb="3" eb="5">
      <t>タロウ</t>
    </rPh>
    <phoneticPr fontId="2"/>
  </si>
  <si>
    <t>（全協定）</t>
    <rPh sb="1" eb="2">
      <t>ゼン</t>
    </rPh>
    <rPh sb="2" eb="4">
      <t>キョウテイ</t>
    </rPh>
    <phoneticPr fontId="2"/>
  </si>
  <si>
    <t>交付年月日</t>
    <rPh sb="2" eb="4">
      <t>ネンゲツ</t>
    </rPh>
    <phoneticPr fontId="2"/>
  </si>
  <si>
    <t>№36</t>
  </si>
  <si>
    <t>C</t>
  </si>
  <si>
    <t>　場合は、「収入額②（D4）」を協定参加者数で割る　のみ</t>
    <rPh sb="1" eb="3">
      <t>バアイ</t>
    </rPh>
    <rPh sb="6" eb="8">
      <t>シュウニュウ</t>
    </rPh>
    <rPh sb="8" eb="9">
      <t>ガク</t>
    </rPh>
    <rPh sb="16" eb="18">
      <t>キョウテイ</t>
    </rPh>
    <rPh sb="18" eb="21">
      <t>サンカシャ</t>
    </rPh>
    <rPh sb="21" eb="22">
      <t>スウ</t>
    </rPh>
    <rPh sb="23" eb="24">
      <t>ワ</t>
    </rPh>
    <phoneticPr fontId="2"/>
  </si>
  <si>
    <t>※ 「支出額③（E4）」も同様</t>
    <rPh sb="3" eb="5">
      <t>シシュツ</t>
    </rPh>
    <rPh sb="5" eb="6">
      <t>ガク</t>
    </rPh>
    <rPh sb="13" eb="15">
      <t>ドウヨウ</t>
    </rPh>
    <phoneticPr fontId="2"/>
  </si>
  <si>
    <t>№77</t>
  </si>
  <si>
    <t>上記によらない場合は、協定の考え方で入力いただいて構いません。</t>
    <rPh sb="0" eb="2">
      <t>ジョウキ</t>
    </rPh>
    <rPh sb="7" eb="9">
      <t>バアイ</t>
    </rPh>
    <rPh sb="11" eb="13">
      <t>キョウテイ</t>
    </rPh>
    <rPh sb="14" eb="15">
      <t>カンガ</t>
    </rPh>
    <rPh sb="16" eb="17">
      <t>カタ</t>
    </rPh>
    <rPh sb="18" eb="20">
      <t>ニュウリョク</t>
    </rPh>
    <rPh sb="25" eb="26">
      <t>カマ</t>
    </rPh>
    <phoneticPr fontId="2"/>
  </si>
  <si>
    <t>収入合計</t>
    <rPh sb="0" eb="2">
      <t>シュウニュウ</t>
    </rPh>
    <rPh sb="2" eb="4">
      <t>ゴウケイ</t>
    </rPh>
    <phoneticPr fontId="2"/>
  </si>
  <si>
    <t>収入サブトータル</t>
    <rPh sb="0" eb="2">
      <t>シュウニュウ</t>
    </rPh>
    <phoneticPr fontId="2"/>
  </si>
  <si>
    <t>対象の協定</t>
    <rPh sb="0" eb="2">
      <t>タイショウ</t>
    </rPh>
    <rPh sb="3" eb="5">
      <t>キョウテイ</t>
    </rPh>
    <phoneticPr fontId="2"/>
  </si>
  <si>
    <r>
      <t>・ 「収支報告書（１月）」シートの「配分等の基礎（I15）」が</t>
    </r>
    <r>
      <rPr>
        <b/>
        <sz val="12"/>
        <color rgb="FFFF0000"/>
        <rFont val="ＭＳ Ｐ明朝"/>
        <family val="1"/>
        <charset val="128"/>
      </rPr>
      <t>「均等割り」</t>
    </r>
    <r>
      <rPr>
        <sz val="12"/>
        <rFont val="ＭＳ Ｐ明朝"/>
        <family val="1"/>
        <charset val="128"/>
      </rPr>
      <t>の</t>
    </r>
    <rPh sb="3" eb="5">
      <t>シュウシ</t>
    </rPh>
    <rPh sb="5" eb="8">
      <t>ホウコクショ</t>
    </rPh>
    <rPh sb="10" eb="11">
      <t>ガツ</t>
    </rPh>
    <rPh sb="18" eb="20">
      <t>ハイブン</t>
    </rPh>
    <rPh sb="20" eb="21">
      <t>トウ</t>
    </rPh>
    <rPh sb="22" eb="24">
      <t>キソ</t>
    </rPh>
    <rPh sb="32" eb="35">
      <t>キントウワ</t>
    </rPh>
    <phoneticPr fontId="2"/>
  </si>
  <si>
    <t>（執行計画②のとおり）</t>
  </si>
  <si>
    <t>№87</t>
  </si>
  <si>
    <t>市役所へ提出する必要はありません。</t>
    <rPh sb="0" eb="3">
      <t>シヤクショ</t>
    </rPh>
    <rPh sb="4" eb="6">
      <t>テイシュツ</t>
    </rPh>
    <rPh sb="8" eb="10">
      <t>ヒツヨウ</t>
    </rPh>
    <phoneticPr fontId="2"/>
  </si>
  <si>
    <t>決算</t>
    <rPh sb="0" eb="2">
      <t>ケッサン</t>
    </rPh>
    <phoneticPr fontId="2"/>
  </si>
  <si>
    <t>執行計画に基づく、積立金としての支出
　※ 積立金は同一通帳内ではなく、別通帳での管理が望ましい。</t>
    <rPh sb="0" eb="7">
      <t>シッコウケイカ</t>
    </rPh>
    <rPh sb="9" eb="12">
      <t>ツミタテキン</t>
    </rPh>
    <rPh sb="22" eb="26">
      <t>ツミタテ</t>
    </rPh>
    <rPh sb="26" eb="35">
      <t>ドウイツツウチョ</t>
    </rPh>
    <rPh sb="36" eb="39">
      <t>ベツツウチョウ</t>
    </rPh>
    <rPh sb="41" eb="48">
      <t>カ</t>
    </rPh>
    <phoneticPr fontId="2"/>
  </si>
  <si>
    <t>※ 本ファイル「★金銭出納簿（自動計算機能付）」は、暦年での使用に対応していません。</t>
    <rPh sb="2" eb="3">
      <t>ホン</t>
    </rPh>
    <rPh sb="9" eb="14">
      <t>キンセンス</t>
    </rPh>
    <rPh sb="15" eb="22">
      <t>ジドウケイサンキノウツキ</t>
    </rPh>
    <rPh sb="26" eb="28">
      <t>レキネン</t>
    </rPh>
    <rPh sb="33" eb="35">
      <t>タイオウ</t>
    </rPh>
    <phoneticPr fontId="2"/>
  </si>
  <si>
    <t>繰越金</t>
    <rPh sb="0" eb="3">
      <t>クリコ</t>
    </rPh>
    <phoneticPr fontId="2"/>
  </si>
  <si>
    <t>※「★使い方の説明★」シートも一度お目通しください。</t>
    <rPh sb="15" eb="17">
      <t>イチド</t>
    </rPh>
    <rPh sb="18" eb="20">
      <t>メドオ</t>
    </rPh>
    <phoneticPr fontId="2"/>
  </si>
  <si>
    <t>積立金</t>
    <rPh sb="0" eb="3">
      <t>ツミタ</t>
    </rPh>
    <phoneticPr fontId="2"/>
  </si>
  <si>
    <r>
      <t>前年度3月末からの繰越金がある場合記入します。</t>
    </r>
    <r>
      <rPr>
        <b/>
        <sz val="12"/>
        <color rgb="FFFF0000"/>
        <rFont val="ＭＳ 明朝"/>
        <family val="1"/>
        <charset val="128"/>
      </rPr>
      <t>「金額」に直接入力</t>
    </r>
    <rPh sb="0" eb="3">
      <t>ゼンネンド</t>
    </rPh>
    <rPh sb="4" eb="5">
      <t>ガツ</t>
    </rPh>
    <rPh sb="5" eb="6">
      <t>マツ</t>
    </rPh>
    <rPh sb="9" eb="11">
      <t>クリコシ</t>
    </rPh>
    <rPh sb="11" eb="12">
      <t>キン</t>
    </rPh>
    <rPh sb="15" eb="17">
      <t>バアイ</t>
    </rPh>
    <rPh sb="17" eb="19">
      <t>キニュウ</t>
    </rPh>
    <rPh sb="24" eb="26">
      <t>キンガク</t>
    </rPh>
    <rPh sb="28" eb="30">
      <t>チョクセツ</t>
    </rPh>
    <rPh sb="30" eb="32">
      <t>ニュウリョク</t>
    </rPh>
    <phoneticPr fontId="2"/>
  </si>
  <si>
    <r>
      <t>積立金の取り崩しがある場合は記入します。</t>
    </r>
    <r>
      <rPr>
        <b/>
        <sz val="12"/>
        <color rgb="FFFF0000"/>
        <rFont val="ＭＳ 明朝"/>
        <family val="1"/>
        <charset val="128"/>
      </rPr>
      <t>「金額」に直接入力</t>
    </r>
    <rPh sb="0" eb="2">
      <t>ツミタテ</t>
    </rPh>
    <rPh sb="2" eb="3">
      <t>キン</t>
    </rPh>
    <rPh sb="4" eb="5">
      <t>ト</t>
    </rPh>
    <rPh sb="6" eb="7">
      <t>クズ</t>
    </rPh>
    <rPh sb="11" eb="13">
      <t>バアイ</t>
    </rPh>
    <rPh sb="14" eb="16">
      <t>キニュウ</t>
    </rPh>
    <rPh sb="21" eb="23">
      <t>キンガク</t>
    </rPh>
    <rPh sb="25" eb="27">
      <t>チョクセツ</t>
    </rPh>
    <rPh sb="27" eb="29">
      <t>ニュウリョク</t>
    </rPh>
    <phoneticPr fontId="2"/>
  </si>
  <si>
    <t>（２ページ目の【執行計画】を入力）</t>
    <rPh sb="5" eb="6">
      <t>メ</t>
    </rPh>
    <rPh sb="8" eb="10">
      <t>シッコウ</t>
    </rPh>
    <rPh sb="10" eb="12">
      <t>ケイカク</t>
    </rPh>
    <rPh sb="14" eb="16">
      <t>ニュウリョク</t>
    </rPh>
    <phoneticPr fontId="2"/>
  </si>
  <si>
    <t>収入額</t>
    <rPh sb="0" eb="3">
      <t>シュウ</t>
    </rPh>
    <phoneticPr fontId="2"/>
  </si>
  <si>
    <t>③ 「入力シート」シートを入力　</t>
    <rPh sb="3" eb="8">
      <t>ニュウリョ</t>
    </rPh>
    <rPh sb="13" eb="15">
      <t>ニュ</t>
    </rPh>
    <phoneticPr fontId="2"/>
  </si>
  <si>
    <t>※ 収支報告書作成時に入力していた「基本情報」「出納簿」があれば、</t>
    <rPh sb="2" eb="17">
      <t>シュウシホウコクショサクセイジ</t>
    </rPh>
    <rPh sb="18" eb="22">
      <t>キホンジ</t>
    </rPh>
    <rPh sb="24" eb="27">
      <t>スイトウボ</t>
    </rPh>
    <phoneticPr fontId="2"/>
  </si>
  <si>
    <t>B</t>
  </si>
  <si>
    <t>⑤参加者別細目書</t>
    <rPh sb="1" eb="8">
      <t>サンカシャベ</t>
    </rPh>
    <phoneticPr fontId="2"/>
  </si>
  <si>
    <t>出役日当Ｃ　（共同作業日当・役員会日当等）</t>
    <rPh sb="0" eb="4">
      <t>シュツエ</t>
    </rPh>
    <rPh sb="7" eb="13">
      <t>キョウドウ</t>
    </rPh>
    <rPh sb="14" eb="19">
      <t>ヤクインカ</t>
    </rPh>
    <rPh sb="19" eb="20">
      <t>トウ</t>
    </rPh>
    <phoneticPr fontId="2"/>
  </si>
  <si>
    <t>収入額Ａ</t>
    <rPh sb="0" eb="2">
      <t>シュウニュウ</t>
    </rPh>
    <rPh sb="2" eb="3">
      <t>ガク</t>
    </rPh>
    <phoneticPr fontId="36"/>
  </si>
  <si>
    <t>役員報酬Ｂ</t>
    <rPh sb="0" eb="4">
      <t>ヤクイン</t>
    </rPh>
    <phoneticPr fontId="36"/>
  </si>
  <si>
    <t>出役日当C</t>
    <rPh sb="0" eb="2">
      <t>シュ</t>
    </rPh>
    <rPh sb="2" eb="4">
      <t>ニットウ</t>
    </rPh>
    <phoneticPr fontId="36"/>
  </si>
  <si>
    <t>役職名</t>
    <rPh sb="0" eb="3">
      <t>ヤクショクメイ</t>
    </rPh>
    <phoneticPr fontId="36"/>
  </si>
  <si>
    <t>金額</t>
    <rPh sb="0" eb="2">
      <t>キンガク</t>
    </rPh>
    <phoneticPr fontId="2"/>
  </si>
  <si>
    <t>個人配分額</t>
    <rPh sb="0" eb="5">
      <t>コジンハ</t>
    </rPh>
    <phoneticPr fontId="2"/>
  </si>
  <si>
    <t>№43</t>
  </si>
  <si>
    <t>（㎡）</t>
  </si>
  <si>
    <t>№64</t>
  </si>
  <si>
    <t>【 内訳 】協定参加者別細目書</t>
    <rPh sb="2" eb="4">
      <t>ウチワケ</t>
    </rPh>
    <rPh sb="6" eb="8">
      <t>キョウテイ</t>
    </rPh>
    <rPh sb="8" eb="11">
      <t>サンカシャ</t>
    </rPh>
    <rPh sb="11" eb="12">
      <t>ベツ</t>
    </rPh>
    <rPh sb="12" eb="14">
      <t>サイモク</t>
    </rPh>
    <rPh sb="14" eb="15">
      <t>ショ</t>
    </rPh>
    <phoneticPr fontId="36"/>
  </si>
  <si>
    <t>基本情報１</t>
    <rPh sb="0" eb="4">
      <t>キホンジ</t>
    </rPh>
    <phoneticPr fontId="2"/>
  </si>
  <si>
    <t>最初に「入力シート」にすべて入力し、</t>
    <rPh sb="0" eb="2">
      <t>サイショ</t>
    </rPh>
    <rPh sb="4" eb="9">
      <t>ニュウリョ</t>
    </rPh>
    <rPh sb="14" eb="17">
      <t>ニュ</t>
    </rPh>
    <phoneticPr fontId="2"/>
  </si>
  <si>
    <t>縦計→</t>
    <rPh sb="0" eb="2">
      <t>タテ</t>
    </rPh>
    <phoneticPr fontId="2"/>
  </si>
  <si>
    <t>日当等の合計</t>
    <rPh sb="0" eb="2">
      <t>ニットウ</t>
    </rPh>
    <rPh sb="2" eb="3">
      <t>トウ</t>
    </rPh>
    <phoneticPr fontId="2"/>
  </si>
  <si>
    <t>　②</t>
  </si>
  <si>
    <t>№85</t>
  </si>
  <si>
    <t>　④</t>
  </si>
  <si>
    <t>　　　　⑧</t>
  </si>
  <si>
    <t>　　　⑨</t>
  </si>
  <si>
    <t>④収支報告書（１月）</t>
  </si>
  <si>
    <t>⑧収支項目</t>
    <rPh sb="1" eb="3">
      <t>シュウシ</t>
    </rPh>
    <rPh sb="3" eb="5">
      <t>コウモク</t>
    </rPh>
    <phoneticPr fontId="2"/>
  </si>
  <si>
    <t>⑦収支決算書（３月）</t>
    <rPh sb="1" eb="3">
      <t>シュウシ</t>
    </rPh>
    <rPh sb="3" eb="6">
      <t>ケッサンショ</t>
    </rPh>
    <rPh sb="8" eb="9">
      <t>ガツ</t>
    </rPh>
    <phoneticPr fontId="2"/>
  </si>
  <si>
    <t>№54</t>
  </si>
  <si>
    <t>③入力シート</t>
    <rPh sb="1" eb="6">
      <t>ニュウリョ</t>
    </rPh>
    <phoneticPr fontId="2"/>
  </si>
  <si>
    <t>「⑤参加者別細目書」の内訳です。</t>
    <rPh sb="2" eb="9">
      <t>サンカシャベ</t>
    </rPh>
    <rPh sb="11" eb="13">
      <t>ウチワケ</t>
    </rPh>
    <phoneticPr fontId="2"/>
  </si>
  <si>
    <t>収支報告書関連（④⑤⑥）を作成するための入力シートです。</t>
    <rPh sb="0" eb="5">
      <t>シュウシホ</t>
    </rPh>
    <rPh sb="5" eb="7">
      <t>カンレン</t>
    </rPh>
    <rPh sb="13" eb="15">
      <t>サクセイ</t>
    </rPh>
    <rPh sb="20" eb="22">
      <t>ニュウリョク</t>
    </rPh>
    <phoneticPr fontId="2"/>
  </si>
  <si>
    <r>
      <t>この出納簿を入力すると、</t>
    </r>
    <r>
      <rPr>
        <b/>
        <sz val="11"/>
        <color rgb="FFFF0000"/>
        <rFont val="ＭＳ 明朝"/>
        <family val="1"/>
        <charset val="128"/>
      </rPr>
      <t>収支報告書や決算書などに自動で集計されます。</t>
    </r>
    <rPh sb="2" eb="5">
      <t>スイトウボ</t>
    </rPh>
    <rPh sb="6" eb="8">
      <t>ニュウリョク</t>
    </rPh>
    <rPh sb="12" eb="16">
      <t>シュウシ</t>
    </rPh>
    <rPh sb="18" eb="21">
      <t>ケッサンショ</t>
    </rPh>
    <rPh sb="24" eb="26">
      <t>ジドウ</t>
    </rPh>
    <rPh sb="27" eb="29">
      <t>シュウケイ</t>
    </rPh>
    <phoneticPr fontId="2"/>
  </si>
  <si>
    <r>
      <t>出納簿と入力シートへの入力で、</t>
    </r>
    <r>
      <rPr>
        <b/>
        <sz val="11"/>
        <color rgb="FFFF0000"/>
        <rFont val="ＭＳ 明朝"/>
        <family val="1"/>
        <charset val="128"/>
      </rPr>
      <t>収支報告書関連の書類に自動で集計されます。</t>
    </r>
    <rPh sb="15" eb="19">
      <t>シュウシ</t>
    </rPh>
    <rPh sb="20" eb="22">
      <t>カンレン</t>
    </rPh>
    <rPh sb="26" eb="28">
      <t>ジドウ</t>
    </rPh>
    <rPh sb="29" eb="31">
      <t>シュウケイ</t>
    </rPh>
    <phoneticPr fontId="2"/>
  </si>
  <si>
    <t>中山間直払交付金は個人配分金があり、個人の所得になるためです。</t>
    <rPh sb="0" eb="1">
      <t>チュウ</t>
    </rPh>
    <rPh sb="1" eb="3">
      <t>サンカン</t>
    </rPh>
    <rPh sb="3" eb="4">
      <t>チョク</t>
    </rPh>
    <rPh sb="4" eb="5">
      <t>バラ</t>
    </rPh>
    <rPh sb="5" eb="8">
      <t>コウフキン</t>
    </rPh>
    <rPh sb="9" eb="11">
      <t>コジン</t>
    </rPh>
    <rPh sb="11" eb="13">
      <t>ハイブン</t>
    </rPh>
    <rPh sb="13" eb="14">
      <t>キン</t>
    </rPh>
    <rPh sb="18" eb="20">
      <t>コジン</t>
    </rPh>
    <rPh sb="21" eb="23">
      <t>ショトク</t>
    </rPh>
    <phoneticPr fontId="2"/>
  </si>
  <si>
    <t>年度末に、実績報告書と合わせて市に</t>
    <rPh sb="0" eb="3">
      <t>ネンドマツ</t>
    </rPh>
    <rPh sb="5" eb="7">
      <t>ジッセキ</t>
    </rPh>
    <rPh sb="7" eb="10">
      <t>ホウコクショ</t>
    </rPh>
    <rPh sb="11" eb="12">
      <t>ア</t>
    </rPh>
    <rPh sb="15" eb="16">
      <t>シ</t>
    </rPh>
    <phoneticPr fontId="2"/>
  </si>
  <si>
    <t>出納簿でリストとして出てくる科目の</t>
    <rPh sb="0" eb="3">
      <t>スイトウボ</t>
    </rPh>
    <rPh sb="10" eb="11">
      <t>デ</t>
    </rPh>
    <rPh sb="14" eb="16">
      <t>カモク</t>
    </rPh>
    <phoneticPr fontId="2"/>
  </si>
  <si>
    <t>№32</t>
  </si>
  <si>
    <t>② 「出納簿」シートを入力　（金銭出納簿の作成）</t>
    <rPh sb="3" eb="6">
      <t>スイトウボ</t>
    </rPh>
    <rPh sb="11" eb="13">
      <t>ニュ</t>
    </rPh>
    <rPh sb="15" eb="20">
      <t>キンセンスイトウボ</t>
    </rPh>
    <rPh sb="21" eb="23">
      <t>サクセイ</t>
    </rPh>
    <phoneticPr fontId="2"/>
  </si>
  <si>
    <t>一覧と説明です。</t>
  </si>
  <si>
    <t>お使いください。</t>
  </si>
  <si>
    <t>（特に２ページ目の減価償却について）</t>
    <rPh sb="1" eb="2">
      <t>トク</t>
    </rPh>
    <rPh sb="7" eb="8">
      <t>メ</t>
    </rPh>
    <rPh sb="9" eb="13">
      <t>ゲンカショウキャク</t>
    </rPh>
    <phoneticPr fontId="2"/>
  </si>
  <si>
    <t>№81</t>
  </si>
  <si>
    <t>（１）「出納簿」シート→「入力シート」→「収支報告書（１月）」シートの順で入力する。</t>
    <rPh sb="4" eb="7">
      <t>スイトウボ</t>
    </rPh>
    <rPh sb="13" eb="18">
      <t>ニュウリョ</t>
    </rPh>
    <rPh sb="21" eb="23">
      <t>シュウシ</t>
    </rPh>
    <rPh sb="23" eb="25">
      <t>ホウコク</t>
    </rPh>
    <rPh sb="25" eb="26">
      <t>ショ</t>
    </rPh>
    <rPh sb="28" eb="29">
      <t>ガツ</t>
    </rPh>
    <rPh sb="35" eb="37">
      <t>ジ</t>
    </rPh>
    <rPh sb="37" eb="39">
      <t>ニュウリョク</t>
    </rPh>
    <phoneticPr fontId="2"/>
  </si>
  <si>
    <t>№33</t>
  </si>
  <si>
    <t>№34</t>
  </si>
  <si>
    <t>№89</t>
  </si>
  <si>
    <t>№35</t>
  </si>
  <si>
    <t>№38</t>
  </si>
  <si>
    <t>№41</t>
  </si>
  <si>
    <t>№42</t>
  </si>
  <si>
    <t>№44</t>
  </si>
  <si>
    <t>№47</t>
  </si>
  <si>
    <t>№48</t>
  </si>
  <si>
    <t>№49</t>
  </si>
  <si>
    <t>№50</t>
  </si>
  <si>
    <t>【 収支報告書　作成手順 】</t>
    <rPh sb="2" eb="7">
      <t>シュウシホウコクショ</t>
    </rPh>
    <rPh sb="8" eb="12">
      <t>サクセイ</t>
    </rPh>
    <phoneticPr fontId="2"/>
  </si>
  <si>
    <t>　　　※ 「収支」欄への〇を忘れずに入力</t>
    <rPh sb="6" eb="8">
      <t>シュウシ</t>
    </rPh>
    <rPh sb="9" eb="10">
      <t>ラン</t>
    </rPh>
    <rPh sb="14" eb="15">
      <t>ワス</t>
    </rPh>
    <phoneticPr fontId="2"/>
  </si>
  <si>
    <t>④ 「収支報告（１月）」シートを入力　</t>
    <rPh sb="3" eb="7">
      <t>シュウシ</t>
    </rPh>
    <rPh sb="9" eb="10">
      <t>ガツ</t>
    </rPh>
    <rPh sb="16" eb="18">
      <t>ニュ</t>
    </rPh>
    <phoneticPr fontId="2"/>
  </si>
  <si>
    <t>【 収支決算書　作成手順 】</t>
    <rPh sb="2" eb="4">
      <t>シュウシ</t>
    </rPh>
    <rPh sb="4" eb="6">
      <t>ケッサン</t>
    </rPh>
    <rPh sb="6" eb="7">
      <t>ショ</t>
    </rPh>
    <rPh sb="8" eb="12">
      <t>サクセイ</t>
    </rPh>
    <phoneticPr fontId="2"/>
  </si>
  <si>
    <t>③ 「収支決算書（３月）」シートを入力　</t>
    <rPh sb="3" eb="5">
      <t>シュウシ</t>
    </rPh>
    <rPh sb="5" eb="8">
      <t>ケッサ</t>
    </rPh>
    <rPh sb="10" eb="11">
      <t>ガツ</t>
    </rPh>
    <rPh sb="17" eb="19">
      <t>ニュ</t>
    </rPh>
    <phoneticPr fontId="2"/>
  </si>
  <si>
    <t>（各シート共通）</t>
    <rPh sb="1" eb="2">
      <t>カク</t>
    </rPh>
    <rPh sb="5" eb="7">
      <t>キョウツウ</t>
    </rPh>
    <phoneticPr fontId="2"/>
  </si>
  <si>
    <t>　（協定において改変いただいても問題ありません）</t>
    <rPh sb="2" eb="4">
      <t>キョウテイ</t>
    </rPh>
    <rPh sb="8" eb="10">
      <t>カイヘン</t>
    </rPh>
    <rPh sb="16" eb="18">
      <t>モンダイ</t>
    </rPh>
    <phoneticPr fontId="2"/>
  </si>
  <si>
    <r>
      <t>　この欄に入力した</t>
    </r>
    <r>
      <rPr>
        <b/>
        <u/>
        <sz val="11"/>
        <color rgb="FFFF0000"/>
        <rFont val="ＭＳ 明朝"/>
        <family val="1"/>
        <charset val="128"/>
      </rPr>
      <t>年（年度）ごとにファイルを作成してください。</t>
    </r>
    <rPh sb="3" eb="4">
      <t>ラ</t>
    </rPh>
    <rPh sb="5" eb="7">
      <t>ニュウリョク</t>
    </rPh>
    <rPh sb="9" eb="10">
      <t>ネン</t>
    </rPh>
    <rPh sb="11" eb="13">
      <t>ネンド</t>
    </rPh>
    <rPh sb="22" eb="24">
      <t>サクセイ</t>
    </rPh>
    <phoneticPr fontId="2"/>
  </si>
  <si>
    <t>作業等の名称</t>
    <rPh sb="0" eb="2">
      <t>サギョウ</t>
    </rPh>
    <rPh sb="2" eb="3">
      <t>トウ</t>
    </rPh>
    <rPh sb="4" eb="6">
      <t>メイショウ</t>
    </rPh>
    <phoneticPr fontId="2"/>
  </si>
  <si>
    <t>№57</t>
  </si>
  <si>
    <t>令和●年1月15日としてください。15日が土日の場合は直前の金曜日にしてください。</t>
    <rPh sb="0" eb="2">
      <t>レイワ</t>
    </rPh>
    <rPh sb="3" eb="4">
      <t>ネン</t>
    </rPh>
    <rPh sb="5" eb="6">
      <t>ガツ</t>
    </rPh>
    <rPh sb="8" eb="9">
      <t>ニチ</t>
    </rPh>
    <rPh sb="19" eb="20">
      <t>ニチ</t>
    </rPh>
    <rPh sb="21" eb="23">
      <t>ドニチ</t>
    </rPh>
    <rPh sb="24" eb="27">
      <t>バア</t>
    </rPh>
    <rPh sb="27" eb="29">
      <t>チョクゼン</t>
    </rPh>
    <rPh sb="30" eb="40">
      <t>キンヨウビ</t>
    </rPh>
    <phoneticPr fontId="2"/>
  </si>
  <si>
    <t>着色された枠内だけ入力してください（白の枠内はいじらない）</t>
    <rPh sb="0" eb="2">
      <t>チャクショク</t>
    </rPh>
    <rPh sb="5" eb="6">
      <t>ワク</t>
    </rPh>
    <rPh sb="6" eb="7">
      <t>ナイ</t>
    </rPh>
    <rPh sb="9" eb="11">
      <t>ニュウリョク</t>
    </rPh>
    <rPh sb="18" eb="19">
      <t>シロ</t>
    </rPh>
    <rPh sb="20" eb="22">
      <t>ワクナイ</t>
    </rPh>
    <phoneticPr fontId="2"/>
  </si>
  <si>
    <t>（２）「細目費内訳」シートを入力（端数チェック）</t>
    <rPh sb="4" eb="7">
      <t>サイモ</t>
    </rPh>
    <rPh sb="7" eb="9">
      <t>ウチワケ</t>
    </rPh>
    <rPh sb="14" eb="16">
      <t>ニュウリョク</t>
    </rPh>
    <rPh sb="17" eb="19">
      <t>ハスウ</t>
    </rPh>
    <phoneticPr fontId="2"/>
  </si>
  <si>
    <t>（３）本シート「収入額①（C4）」「収入額②（D4）」「支出額③（E4）」が自動入力される。</t>
    <rPh sb="3" eb="4">
      <t>ホン</t>
    </rPh>
    <rPh sb="8" eb="10">
      <t>シュウニュウ</t>
    </rPh>
    <rPh sb="10" eb="11">
      <t>ガク</t>
    </rPh>
    <rPh sb="18" eb="20">
      <t>シュウニュウ</t>
    </rPh>
    <rPh sb="20" eb="21">
      <t>ガク</t>
    </rPh>
    <rPh sb="28" eb="30">
      <t>シシュツ</t>
    </rPh>
    <rPh sb="30" eb="31">
      <t>ガク</t>
    </rPh>
    <rPh sb="38" eb="40">
      <t>ジドウ</t>
    </rPh>
    <rPh sb="40" eb="42">
      <t>ニュウリョク</t>
    </rPh>
    <phoneticPr fontId="2"/>
  </si>
  <si>
    <t>（５）個人別の「収入額②」「支出額③」などが自動入力される。</t>
    <rPh sb="3" eb="7">
      <t>コジン</t>
    </rPh>
    <rPh sb="8" eb="10">
      <t>シュウニュウ</t>
    </rPh>
    <rPh sb="10" eb="11">
      <t>ガク</t>
    </rPh>
    <rPh sb="14" eb="16">
      <t>シシュツ</t>
    </rPh>
    <rPh sb="16" eb="17">
      <t>ガク</t>
    </rPh>
    <rPh sb="22" eb="26">
      <t>ジドウニュウリョク</t>
    </rPh>
    <phoneticPr fontId="2"/>
  </si>
  <si>
    <t>№52</t>
  </si>
  <si>
    <t>№53</t>
  </si>
  <si>
    <t>№58</t>
  </si>
  <si>
    <t>№59</t>
  </si>
  <si>
    <t>№62</t>
  </si>
  <si>
    <t>№63</t>
  </si>
  <si>
    <t>№66</t>
  </si>
  <si>
    <t>№67</t>
  </si>
  <si>
    <t>№68</t>
  </si>
  <si>
    <t>№69</t>
  </si>
  <si>
    <t>№70</t>
  </si>
  <si>
    <t>№73</t>
  </si>
  <si>
    <t>№75</t>
  </si>
  <si>
    <t>№78</t>
  </si>
  <si>
    <t>№79</t>
  </si>
  <si>
    <t>№80</t>
  </si>
  <si>
    <t>№82</t>
  </si>
  <si>
    <t>№83</t>
  </si>
  <si>
    <t>№84</t>
  </si>
  <si>
    <t>個人別収入</t>
    <rPh sb="0" eb="5">
      <t>コジンベ</t>
    </rPh>
    <phoneticPr fontId="2"/>
  </si>
  <si>
    <t>交付日表</t>
    <rPh sb="0" eb="4">
      <t>コウフビ</t>
    </rPh>
    <phoneticPr fontId="2"/>
  </si>
  <si>
    <t>内　田　　幹　夫</t>
  </si>
  <si>
    <t>令和6年12月×日</t>
    <rPh sb="0" eb="2">
      <t>レイワ</t>
    </rPh>
    <rPh sb="3" eb="4">
      <t>ネン</t>
    </rPh>
    <rPh sb="6" eb="7">
      <t>ガツ</t>
    </rPh>
    <rPh sb="7" eb="9">
      <t>バ</t>
    </rPh>
    <phoneticPr fontId="2"/>
  </si>
  <si>
    <t>（R5追加交付の16協定）</t>
    <rPh sb="3" eb="5">
      <t>ツイカ</t>
    </rPh>
    <rPh sb="5" eb="7">
      <t>コウフ</t>
    </rPh>
    <rPh sb="10" eb="12">
      <t>キョウテイ</t>
    </rPh>
    <phoneticPr fontId="2"/>
  </si>
  <si>
    <t>（R6追加交付の7協定で、交付できた場合）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</si>
</sst>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Red]\-#,###"/>
    <numFmt numFmtId="178" formatCode="[$-411]ggge&quot;年&quot;m&quot;月&quot;d&quot;日&quot;;@"/>
    <numFmt numFmtId="179" formatCode="#,###"/>
    <numFmt numFmtId="180" formatCode="0.0"/>
    <numFmt numFmtId="181" formatCode="&quot;令&quot;&quot;和&quot;General&quot;年&quot;&quot;度&quot;"/>
    <numFmt numFmtId="182" formatCode="&quot;令&quot;&quot;和&quot;General&quot;年&quot;"/>
  </numFmts>
  <fonts count="52">
    <font>
      <sz val="11"/>
      <color theme="1"/>
      <name val="Yu Gothic"/>
      <family val="3"/>
      <scheme val="minor"/>
    </font>
    <font>
      <sz val="11"/>
      <name val="ＭＳ Ｐゴシック"/>
      <family val="3"/>
    </font>
    <font>
      <sz val="6"/>
      <name val="Yu Gothic"/>
      <family val="3"/>
      <scheme val="minor"/>
    </font>
    <font>
      <sz val="11"/>
      <color theme="1"/>
      <name val="ＭＳ 明朝"/>
      <family val="1"/>
    </font>
    <font>
      <b/>
      <sz val="14"/>
      <color theme="1"/>
      <name val="ＭＳ ゴシック"/>
      <family val="3"/>
    </font>
    <font>
      <b/>
      <sz val="11"/>
      <color rgb="FFFF0000"/>
      <name val="ＭＳ 明朝"/>
      <family val="1"/>
    </font>
    <font>
      <sz val="11"/>
      <color rgb="FFFF0000"/>
      <name val="ＭＳ 明朝"/>
      <family val="1"/>
    </font>
    <font>
      <sz val="11"/>
      <color theme="0"/>
      <name val="ＭＳ 明朝"/>
      <family val="1"/>
    </font>
    <font>
      <sz val="11"/>
      <color theme="1"/>
      <name val="Yu Gothic"/>
      <family val="3"/>
      <scheme val="minor"/>
    </font>
    <font>
      <sz val="11"/>
      <name val="ＭＳ Ｐ明朝"/>
      <family val="1"/>
    </font>
    <font>
      <b/>
      <sz val="14"/>
      <color rgb="FFFF0000"/>
      <name val="ＭＳ 明朝"/>
      <family val="1"/>
    </font>
    <font>
      <sz val="14"/>
      <color theme="1"/>
      <name val="ＭＳ 明朝"/>
      <family val="1"/>
    </font>
    <font>
      <sz val="9"/>
      <color theme="1"/>
      <name val="ＭＳ 明朝"/>
      <family val="1"/>
    </font>
    <font>
      <sz val="11"/>
      <name val="ＭＳ 明朝"/>
      <family val="1"/>
    </font>
    <font>
      <sz val="12"/>
      <name val="ＭＳ Ｐ明朝"/>
      <family val="1"/>
    </font>
    <font>
      <sz val="12"/>
      <color theme="0"/>
      <name val="ＭＳ Ｐ明朝"/>
      <family val="1"/>
    </font>
    <font>
      <sz val="10"/>
      <name val="ＭＳ Ｐ明朝"/>
      <family val="1"/>
    </font>
    <font>
      <u/>
      <sz val="12"/>
      <name val="ＭＳ Ｐ明朝"/>
      <family val="1"/>
    </font>
    <font>
      <sz val="9"/>
      <name val="ＭＳ Ｐ明朝"/>
      <family val="1"/>
    </font>
    <font>
      <b/>
      <sz val="14"/>
      <color rgb="FFFF0000"/>
      <name val="ＭＳ Ｐ明朝"/>
      <family val="1"/>
    </font>
    <font>
      <sz val="12"/>
      <color indexed="12"/>
      <name val="ＭＳ Ｐ明朝"/>
      <family val="1"/>
    </font>
    <font>
      <b/>
      <sz val="11"/>
      <color indexed="56"/>
      <name val="ＭＳ Ｐ明朝"/>
      <family val="1"/>
    </font>
    <font>
      <b/>
      <sz val="12"/>
      <name val="ＭＳ Ｐ明朝"/>
      <family val="1"/>
    </font>
    <font>
      <b/>
      <sz val="12"/>
      <color rgb="FFFF0000"/>
      <name val="ＭＳ Ｐ明朝"/>
      <family val="1"/>
    </font>
    <font>
      <b/>
      <sz val="10"/>
      <name val="ＭＳ Ｐ明朝"/>
      <family val="1"/>
    </font>
    <font>
      <b/>
      <sz val="12"/>
      <color rgb="FFFF0000"/>
      <name val="ＭＳ ゴシック"/>
      <family val="3"/>
    </font>
    <font>
      <b/>
      <u/>
      <sz val="12"/>
      <color rgb="FFFF0000"/>
      <name val="ＭＳ ゴシック"/>
      <family val="3"/>
    </font>
    <font>
      <sz val="10"/>
      <color rgb="FFFF0000"/>
      <name val="ＭＳ Ｐ明朝"/>
      <family val="1"/>
    </font>
    <font>
      <sz val="12"/>
      <name val="ＭＳ 明朝"/>
      <family val="1"/>
    </font>
    <font>
      <sz val="16"/>
      <name val="ＭＳ 明朝"/>
      <family val="1"/>
    </font>
    <font>
      <b/>
      <sz val="12"/>
      <name val="ＭＳ 明朝"/>
      <family val="1"/>
    </font>
    <font>
      <sz val="10"/>
      <name val="ＭＳ 明朝"/>
      <family val="1"/>
    </font>
    <font>
      <sz val="12"/>
      <color rgb="FFFF0000"/>
      <name val="ＭＳ 明朝"/>
      <family val="1"/>
    </font>
    <font>
      <b/>
      <sz val="12"/>
      <color rgb="FFFF0000"/>
      <name val="ＭＳ 明朝"/>
      <family val="1"/>
    </font>
    <font>
      <sz val="22"/>
      <color theme="1"/>
      <name val="ＭＳ 明朝"/>
      <family val="1"/>
    </font>
    <font>
      <b/>
      <sz val="11"/>
      <color theme="1"/>
      <name val="ＭＳ 明朝"/>
      <family val="1"/>
    </font>
    <font>
      <sz val="6"/>
      <name val="ＭＳ Ｐゴシック"/>
      <family val="3"/>
    </font>
    <font>
      <sz val="10.5"/>
      <name val="ＭＳ 明朝"/>
      <family val="1"/>
    </font>
    <font>
      <sz val="9"/>
      <name val="ＭＳ 明朝"/>
      <family val="1"/>
    </font>
    <font>
      <sz val="11"/>
      <name val="HGPｺﾞｼｯｸM"/>
      <family val="3"/>
      <charset val="128"/>
    </font>
    <font>
      <b/>
      <sz val="12"/>
      <color rgb="FFFF0000"/>
      <name val="ＭＳ Ｐ明朝"/>
      <family val="1"/>
      <charset val="128"/>
    </font>
    <font>
      <sz val="12"/>
      <name val="ＭＳ Ｐ明朝"/>
      <family val="1"/>
      <charset val="128"/>
    </font>
    <font>
      <b/>
      <sz val="12"/>
      <color rgb="FFFF0000"/>
      <name val="ＭＳ 明朝"/>
      <family val="1"/>
      <charset val="128"/>
    </font>
    <font>
      <b/>
      <sz val="11"/>
      <color rgb="FFFF0000"/>
      <name val="ＭＳ 明朝"/>
      <family val="1"/>
      <charset val="128"/>
    </font>
    <font>
      <b/>
      <u/>
      <sz val="11"/>
      <color rgb="FFFF0000"/>
      <name val="ＭＳ 明朝"/>
      <family val="1"/>
      <charset val="128"/>
    </font>
    <font>
      <b/>
      <sz val="9"/>
      <color indexed="81"/>
      <name val="MS P ゴシック"/>
      <family val="3"/>
      <charset val="128"/>
    </font>
    <font>
      <b/>
      <sz val="9"/>
      <color indexed="81"/>
      <name val="ＭＳ 明朝"/>
      <family val="1"/>
      <charset val="128"/>
    </font>
    <font>
      <sz val="11"/>
      <color theme="1"/>
      <name val="Yu Gothic"/>
      <family val="3"/>
      <charset val="128"/>
    </font>
    <font>
      <sz val="9"/>
      <color indexed="81"/>
      <name val="MS P ゴシック"/>
      <family val="3"/>
      <charset val="128"/>
    </font>
    <font>
      <b/>
      <sz val="10"/>
      <color theme="1"/>
      <name val="ＭＳ Ｐゴシック"/>
      <family val="3"/>
      <charset val="128"/>
    </font>
    <font>
      <b/>
      <sz val="10"/>
      <color rgb="FFFF0000"/>
      <name val="ＭＳ Ｐゴシック"/>
      <family val="3"/>
      <charset val="128"/>
    </font>
    <font>
      <b/>
      <sz val="9"/>
      <color indexed="81"/>
      <name val="ＭＳ ゴシック"/>
      <family val="3"/>
      <charset val="128"/>
    </font>
  </fonts>
  <fills count="13">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0070C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9" tint="0.79998168889431442"/>
        <bgColor indexed="64"/>
      </patternFill>
    </fill>
  </fills>
  <borders count="137">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double">
        <color auto="1"/>
      </bottom>
      <diagonal/>
    </border>
    <border>
      <left/>
      <right style="thick">
        <color auto="1"/>
      </right>
      <top/>
      <bottom/>
      <diagonal/>
    </border>
    <border>
      <left style="medium">
        <color auto="1"/>
      </left>
      <right/>
      <top/>
      <bottom style="medium">
        <color auto="1"/>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auto="1"/>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auto="1"/>
      </left>
      <right style="thin">
        <color indexed="64"/>
      </right>
      <top style="double">
        <color auto="1"/>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thin">
        <color indexed="64"/>
      </left>
      <right/>
      <top style="thin">
        <color auto="1"/>
      </top>
      <bottom style="double">
        <color auto="1"/>
      </bottom>
      <diagonal/>
    </border>
    <border>
      <left/>
      <right style="thin">
        <color indexed="64"/>
      </right>
      <top style="hair">
        <color indexed="64"/>
      </top>
      <bottom style="thin">
        <color indexed="64"/>
      </bottom>
      <diagonal/>
    </border>
    <border>
      <left/>
      <right style="thin">
        <color indexed="64"/>
      </right>
      <top style="thin">
        <color auto="1"/>
      </top>
      <bottom style="double">
        <color auto="1"/>
      </bottom>
      <diagonal/>
    </border>
    <border>
      <left style="double">
        <color indexed="64"/>
      </left>
      <right style="double">
        <color indexed="64"/>
      </right>
      <top/>
      <bottom/>
      <diagonal/>
    </border>
    <border>
      <left/>
      <right/>
      <top style="thin">
        <color auto="1"/>
      </top>
      <bottom style="double">
        <color auto="1"/>
      </bottom>
      <diagonal/>
    </border>
    <border>
      <left style="thin">
        <color auto="1"/>
      </left>
      <right style="thin">
        <color auto="1"/>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right/>
      <top/>
      <bottom style="double">
        <color indexed="64"/>
      </bottom>
      <diagonal/>
    </border>
    <border>
      <left style="thin">
        <color auto="1"/>
      </left>
      <right style="thin">
        <color auto="1"/>
      </right>
      <top style="hair">
        <color auto="1"/>
      </top>
      <bottom style="thin">
        <color auto="1"/>
      </bottom>
      <diagonal/>
    </border>
  </borders>
  <cellStyleXfs count="5">
    <xf numFmtId="0" fontId="0" fillId="0" borderId="0"/>
    <xf numFmtId="38" fontId="1" fillId="0" borderId="0" applyFill="0" applyBorder="0" applyAlignment="0" applyProtection="0"/>
    <xf numFmtId="0" fontId="1" fillId="0" borderId="0"/>
    <xf numFmtId="0" fontId="1" fillId="0" borderId="0"/>
    <xf numFmtId="38" fontId="8" fillId="0" borderId="0" applyFont="0" applyFill="0" applyBorder="0" applyAlignment="0" applyProtection="0">
      <alignment vertical="center"/>
    </xf>
  </cellStyleXfs>
  <cellXfs count="559">
    <xf numFmtId="0" fontId="0" fillId="0" borderId="0" xfId="0"/>
    <xf numFmtId="0" fontId="3" fillId="0" borderId="0" xfId="0" applyFont="1"/>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0" xfId="0" applyFont="1" applyBorder="1" applyAlignment="1">
      <alignment vertical="top" wrapText="1"/>
    </xf>
    <xf numFmtId="0" fontId="10"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center" shrinkToFit="1"/>
    </xf>
    <xf numFmtId="0" fontId="3" fillId="0" borderId="7" xfId="0" applyFont="1" applyBorder="1" applyAlignment="1">
      <alignment vertical="center"/>
    </xf>
    <xf numFmtId="176" fontId="3" fillId="3" borderId="10" xfId="0" applyNumberFormat="1" applyFont="1" applyFill="1" applyBorder="1" applyAlignment="1">
      <alignment vertical="center"/>
    </xf>
    <xf numFmtId="176" fontId="3" fillId="3" borderId="8" xfId="0" applyNumberFormat="1" applyFont="1" applyFill="1" applyBorder="1" applyAlignment="1">
      <alignment vertical="center"/>
    </xf>
    <xf numFmtId="0" fontId="11" fillId="0" borderId="0" xfId="0" applyFont="1" applyAlignment="1">
      <alignment vertical="center"/>
    </xf>
    <xf numFmtId="0" fontId="12" fillId="5" borderId="11" xfId="0" applyFont="1" applyFill="1" applyBorder="1" applyAlignment="1">
      <alignment horizontal="right" vertical="center" wrapText="1"/>
    </xf>
    <xf numFmtId="0" fontId="12" fillId="5" borderId="9" xfId="0" applyFont="1" applyFill="1" applyBorder="1" applyAlignment="1">
      <alignment horizontal="center" vertical="center"/>
    </xf>
    <xf numFmtId="0" fontId="12" fillId="3" borderId="1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5" borderId="12" xfId="0" applyFont="1" applyFill="1" applyBorder="1" applyAlignment="1">
      <alignment vertical="center" wrapText="1"/>
    </xf>
    <xf numFmtId="0" fontId="11" fillId="0" borderId="0" xfId="0" applyFont="1" applyAlignment="1">
      <alignment vertical="center" shrinkToFit="1"/>
    </xf>
    <xf numFmtId="0" fontId="3" fillId="0" borderId="10" xfId="0" applyFont="1" applyFill="1" applyBorder="1" applyAlignment="1">
      <alignment vertical="center" shrinkToFit="1"/>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0" borderId="10" xfId="4" applyFont="1" applyFill="1" applyBorder="1" applyAlignment="1">
      <alignment vertical="center"/>
    </xf>
    <xf numFmtId="0" fontId="3" fillId="0" borderId="0" xfId="0" applyFont="1" applyAlignment="1">
      <alignment horizontal="right" vertical="center"/>
    </xf>
    <xf numFmtId="0" fontId="3" fillId="3" borderId="8" xfId="0" applyFont="1" applyFill="1" applyBorder="1" applyAlignment="1">
      <alignment vertical="center" shrinkToFit="1"/>
    </xf>
    <xf numFmtId="0" fontId="3" fillId="0" borderId="15" xfId="0" applyFont="1" applyBorder="1" applyAlignment="1">
      <alignment vertical="center"/>
    </xf>
    <xf numFmtId="0" fontId="13" fillId="0" borderId="0" xfId="0" applyFont="1" applyBorder="1" applyAlignment="1">
      <alignment vertical="center"/>
    </xf>
    <xf numFmtId="0" fontId="3" fillId="0" borderId="0" xfId="0" applyFont="1" applyAlignment="1">
      <alignment vertical="center" wrapText="1"/>
    </xf>
    <xf numFmtId="0" fontId="13" fillId="0" borderId="5" xfId="0" applyFont="1" applyBorder="1" applyAlignment="1">
      <alignment vertical="center" shrinkToFit="1"/>
    </xf>
    <xf numFmtId="38" fontId="13" fillId="0" borderId="5" xfId="0" applyNumberFormat="1" applyFont="1" applyBorder="1" applyAlignment="1">
      <alignment vertical="center" shrinkToFit="1"/>
    </xf>
    <xf numFmtId="0" fontId="3" fillId="0" borderId="5" xfId="0" applyFont="1" applyBorder="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14" fillId="0" borderId="0" xfId="0" applyFont="1" applyBorder="1" applyAlignment="1">
      <alignment vertical="center"/>
    </xf>
    <xf numFmtId="0" fontId="14" fillId="0" borderId="0" xfId="0" applyFont="1" applyFill="1" applyBorder="1" applyAlignment="1">
      <alignment horizontal="center" vertical="center"/>
    </xf>
    <xf numFmtId="0" fontId="9" fillId="0" borderId="0" xfId="0" applyFont="1" applyBorder="1" applyAlignment="1">
      <alignment vertical="center" shrinkToFit="1"/>
    </xf>
    <xf numFmtId="0" fontId="14" fillId="0" borderId="16" xfId="0" applyFont="1" applyBorder="1" applyAlignment="1">
      <alignment vertical="center"/>
    </xf>
    <xf numFmtId="0" fontId="14" fillId="0" borderId="17" xfId="0" applyFont="1" applyBorder="1" applyAlignment="1">
      <alignment vertical="center"/>
    </xf>
    <xf numFmtId="0" fontId="14" fillId="0" borderId="5" xfId="0" applyFont="1" applyBorder="1" applyAlignment="1">
      <alignment horizontal="right" vertical="center"/>
    </xf>
    <xf numFmtId="0" fontId="14" fillId="6" borderId="5" xfId="0" applyFont="1" applyFill="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38" fontId="9" fillId="3" borderId="20" xfId="4" applyFont="1" applyFill="1" applyBorder="1" applyAlignment="1">
      <alignment shrinkToFit="1"/>
    </xf>
    <xf numFmtId="38" fontId="9" fillId="3" borderId="21" xfId="4" applyFont="1" applyFill="1" applyBorder="1" applyAlignment="1">
      <alignment shrinkToFit="1"/>
    </xf>
    <xf numFmtId="0" fontId="14" fillId="0" borderId="5" xfId="0" applyFont="1" applyBorder="1" applyAlignment="1">
      <alignment horizontal="center" vertical="center"/>
    </xf>
    <xf numFmtId="0" fontId="15" fillId="0" borderId="22" xfId="0" applyFont="1" applyBorder="1" applyAlignment="1">
      <alignment horizontal="right"/>
    </xf>
    <xf numFmtId="38" fontId="14" fillId="0" borderId="5" xfId="0" applyNumberFormat="1" applyFont="1" applyBorder="1" applyAlignment="1">
      <alignment vertical="center"/>
    </xf>
    <xf numFmtId="38" fontId="14" fillId="0" borderId="5" xfId="0" applyNumberFormat="1" applyFont="1" applyBorder="1" applyAlignment="1">
      <alignment horizontal="right" shrinkToFit="1"/>
    </xf>
    <xf numFmtId="0" fontId="14" fillId="0" borderId="23" xfId="0" applyFont="1" applyBorder="1" applyAlignment="1">
      <alignment horizontal="center" vertical="center"/>
    </xf>
    <xf numFmtId="0" fontId="14" fillId="6" borderId="24" xfId="0" applyFont="1" applyFill="1" applyBorder="1" applyAlignment="1">
      <alignment horizontal="center" vertical="center"/>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0" fontId="16" fillId="0" borderId="26" xfId="0" applyFont="1" applyBorder="1" applyAlignment="1">
      <alignment horizontal="center" vertical="center" wrapText="1"/>
    </xf>
    <xf numFmtId="0" fontId="14" fillId="0" borderId="27" xfId="0" applyFont="1" applyBorder="1" applyAlignment="1">
      <alignment horizontal="center" vertical="center"/>
    </xf>
    <xf numFmtId="38" fontId="9" fillId="3" borderId="25" xfId="4" applyFont="1" applyFill="1" applyBorder="1" applyAlignment="1">
      <alignment shrinkToFit="1"/>
    </xf>
    <xf numFmtId="38" fontId="9" fillId="3" borderId="28" xfId="4" applyFont="1" applyFill="1" applyBorder="1" applyAlignment="1">
      <alignment shrinkToFit="1"/>
    </xf>
    <xf numFmtId="38" fontId="9" fillId="3" borderId="29" xfId="4" applyFont="1" applyFill="1" applyBorder="1" applyAlignment="1">
      <alignment shrinkToFit="1"/>
    </xf>
    <xf numFmtId="177" fontId="14" fillId="0" borderId="24" xfId="0" applyNumberFormat="1" applyFont="1" applyBorder="1" applyAlignment="1">
      <alignment horizontal="right" shrinkToFit="1"/>
    </xf>
    <xf numFmtId="38" fontId="14" fillId="0" borderId="17" xfId="4" applyFont="1" applyBorder="1" applyAlignment="1">
      <alignment vertical="center"/>
    </xf>
    <xf numFmtId="38" fontId="14" fillId="0" borderId="0" xfId="4" applyFont="1" applyBorder="1" applyAlignment="1">
      <alignment vertical="center"/>
    </xf>
    <xf numFmtId="0" fontId="14" fillId="0" borderId="0" xfId="0" applyFont="1" applyFill="1" applyBorder="1" applyAlignment="1">
      <alignment horizontal="lef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38" fontId="9" fillId="3" borderId="34" xfId="4" applyFont="1" applyFill="1" applyBorder="1" applyAlignment="1">
      <alignment horizontal="center" shrinkToFit="1"/>
    </xf>
    <xf numFmtId="177" fontId="14" fillId="0" borderId="35" xfId="4" applyNumberFormat="1" applyFont="1" applyBorder="1" applyAlignment="1">
      <alignment horizontal="center" shrinkToFit="1"/>
    </xf>
    <xf numFmtId="0" fontId="14" fillId="0" borderId="22" xfId="0" applyFont="1" applyBorder="1" applyAlignment="1">
      <alignment vertical="center"/>
    </xf>
    <xf numFmtId="0" fontId="17" fillId="0" borderId="23" xfId="0" applyFont="1" applyBorder="1" applyAlignment="1">
      <alignment vertical="center"/>
    </xf>
    <xf numFmtId="0" fontId="14" fillId="0" borderId="24" xfId="0" applyFont="1" applyBorder="1" applyAlignment="1">
      <alignment horizontal="center" vertical="center"/>
    </xf>
    <xf numFmtId="0" fontId="14" fillId="0" borderId="36" xfId="0" applyFont="1" applyBorder="1" applyAlignment="1">
      <alignment horizontal="center" vertical="center"/>
    </xf>
    <xf numFmtId="177" fontId="14" fillId="0" borderId="24" xfId="4" applyNumberFormat="1" applyFont="1" applyBorder="1" applyAlignment="1">
      <alignment shrinkToFit="1"/>
    </xf>
    <xf numFmtId="0" fontId="18" fillId="0" borderId="23" xfId="0" applyFont="1" applyBorder="1" applyAlignment="1">
      <alignment horizontal="center" vertical="center" shrinkToFit="1"/>
    </xf>
    <xf numFmtId="176" fontId="9" fillId="3" borderId="37" xfId="0" applyNumberFormat="1" applyFont="1" applyFill="1" applyBorder="1" applyAlignment="1">
      <alignment horizontal="center" shrinkToFit="1"/>
    </xf>
    <xf numFmtId="0" fontId="9" fillId="0" borderId="18" xfId="0" applyFont="1" applyBorder="1" applyAlignment="1">
      <alignment horizontal="left" vertical="top" shrinkToFit="1"/>
    </xf>
    <xf numFmtId="0" fontId="9" fillId="3" borderId="38" xfId="0" applyFont="1" applyFill="1" applyBorder="1" applyAlignment="1">
      <alignment horizontal="center" vertical="center" wrapText="1" shrinkToFit="1"/>
    </xf>
    <xf numFmtId="0" fontId="3" fillId="3" borderId="39" xfId="0" applyFont="1" applyFill="1" applyBorder="1" applyAlignment="1">
      <alignment horizontal="center" vertical="center" shrinkToFit="1"/>
    </xf>
    <xf numFmtId="38" fontId="9" fillId="3" borderId="40" xfId="4" applyFont="1" applyFill="1" applyBorder="1" applyAlignment="1">
      <alignment shrinkToFit="1"/>
    </xf>
    <xf numFmtId="177" fontId="14" fillId="0" borderId="30" xfId="4" applyNumberFormat="1" applyFont="1" applyBorder="1" applyAlignment="1">
      <alignment shrinkToFit="1"/>
    </xf>
    <xf numFmtId="0" fontId="14" fillId="0" borderId="41" xfId="0" applyFont="1" applyBorder="1" applyAlignment="1">
      <alignment horizontal="center" vertical="center"/>
    </xf>
    <xf numFmtId="176" fontId="9" fillId="3" borderId="42" xfId="0" applyNumberFormat="1" applyFont="1" applyFill="1" applyBorder="1" applyAlignment="1">
      <alignment horizontal="center" shrinkToFit="1"/>
    </xf>
    <xf numFmtId="0" fontId="9" fillId="3" borderId="20" xfId="0" applyFont="1" applyFill="1" applyBorder="1" applyAlignment="1">
      <alignment horizontal="center" vertical="center" wrapText="1" shrinkToFit="1"/>
    </xf>
    <xf numFmtId="0" fontId="3" fillId="3" borderId="43" xfId="0" applyFont="1" applyFill="1" applyBorder="1" applyAlignment="1">
      <alignment horizontal="center" vertical="center" shrinkToFit="1"/>
    </xf>
    <xf numFmtId="177" fontId="14" fillId="0" borderId="5" xfId="4" applyNumberFormat="1" applyFont="1" applyBorder="1" applyAlignment="1">
      <alignment shrinkToFit="1"/>
    </xf>
    <xf numFmtId="0" fontId="19" fillId="0" borderId="0" xfId="0" applyFont="1" applyBorder="1" applyAlignment="1"/>
    <xf numFmtId="0" fontId="9" fillId="3" borderId="28" xfId="0" applyFont="1" applyFill="1" applyBorder="1" applyAlignment="1">
      <alignment horizontal="center" vertical="center" wrapText="1" shrinkToFit="1"/>
    </xf>
    <xf numFmtId="0" fontId="3" fillId="3" borderId="44" xfId="0" applyFont="1" applyFill="1" applyBorder="1" applyAlignment="1">
      <alignment horizontal="center" vertical="center" shrinkToFit="1"/>
    </xf>
    <xf numFmtId="0" fontId="14" fillId="0" borderId="0" xfId="0" applyFont="1" applyBorder="1" applyAlignment="1">
      <alignment horizontal="right"/>
    </xf>
    <xf numFmtId="0" fontId="14" fillId="0" borderId="45" xfId="0" applyFont="1" applyBorder="1" applyAlignment="1">
      <alignment horizontal="center" vertical="center"/>
    </xf>
    <xf numFmtId="0" fontId="14" fillId="0" borderId="33" xfId="0" applyFont="1" applyBorder="1" applyAlignment="1">
      <alignment horizontal="center" vertical="center" shrinkToFit="1"/>
    </xf>
    <xf numFmtId="38" fontId="9" fillId="0" borderId="34" xfId="4" applyFont="1" applyBorder="1" applyAlignment="1">
      <alignment shrinkToFit="1"/>
    </xf>
    <xf numFmtId="0" fontId="14" fillId="0" borderId="46" xfId="0" applyFont="1" applyBorder="1" applyAlignment="1">
      <alignment vertical="center"/>
    </xf>
    <xf numFmtId="0" fontId="14" fillId="0" borderId="47" xfId="0" applyFont="1" applyBorder="1" applyAlignment="1">
      <alignment vertical="center"/>
    </xf>
    <xf numFmtId="0" fontId="14" fillId="0" borderId="47" xfId="0" applyFont="1" applyBorder="1" applyAlignment="1">
      <alignment horizontal="center" vertical="center"/>
    </xf>
    <xf numFmtId="0" fontId="9" fillId="0" borderId="47" xfId="0" applyFont="1" applyBorder="1" applyAlignment="1">
      <alignment vertical="center"/>
    </xf>
    <xf numFmtId="0" fontId="14" fillId="0" borderId="48" xfId="0" applyFont="1" applyBorder="1" applyAlignment="1">
      <alignment vertical="center"/>
    </xf>
    <xf numFmtId="0" fontId="9" fillId="0" borderId="0" xfId="0" applyFont="1" applyBorder="1" applyAlignment="1">
      <alignment vertical="center"/>
    </xf>
    <xf numFmtId="0" fontId="14" fillId="0" borderId="49" xfId="0" applyFont="1" applyBorder="1" applyAlignment="1">
      <alignment horizontal="center" vertical="center"/>
    </xf>
    <xf numFmtId="0" fontId="14" fillId="0" borderId="49" xfId="0" applyFont="1" applyBorder="1" applyAlignment="1">
      <alignment horizontal="right" vertical="center"/>
    </xf>
    <xf numFmtId="38" fontId="9" fillId="0" borderId="49" xfId="0" applyNumberFormat="1" applyFont="1" applyBorder="1" applyAlignment="1">
      <alignment vertical="center"/>
    </xf>
    <xf numFmtId="38" fontId="9" fillId="0" borderId="50" xfId="0" applyNumberFormat="1" applyFont="1" applyBorder="1" applyAlignment="1">
      <alignment vertical="center"/>
    </xf>
    <xf numFmtId="0" fontId="14" fillId="0" borderId="51" xfId="0" applyFont="1" applyBorder="1" applyAlignment="1">
      <alignment vertical="center"/>
    </xf>
    <xf numFmtId="38" fontId="14" fillId="0" borderId="49" xfId="0" applyNumberFormat="1" applyFont="1" applyBorder="1" applyAlignment="1">
      <alignment horizontal="center" vertical="center"/>
    </xf>
    <xf numFmtId="38" fontId="14" fillId="0" borderId="51" xfId="0" applyNumberFormat="1"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53" xfId="0" applyFont="1" applyBorder="1" applyAlignment="1">
      <alignment horizontal="center" vertical="center"/>
    </xf>
    <xf numFmtId="0" fontId="14" fillId="0" borderId="42" xfId="0" applyFont="1" applyBorder="1" applyAlignment="1">
      <alignment vertical="center"/>
    </xf>
    <xf numFmtId="0" fontId="14" fillId="0" borderId="56" xfId="0" applyFont="1" applyBorder="1" applyAlignment="1">
      <alignment horizontal="center" vertical="center"/>
    </xf>
    <xf numFmtId="0" fontId="14" fillId="0" borderId="57" xfId="0" applyFont="1" applyBorder="1" applyAlignment="1">
      <alignment vertical="center"/>
    </xf>
    <xf numFmtId="178" fontId="9" fillId="0" borderId="0" xfId="0" applyNumberFormat="1" applyFont="1" applyFill="1" applyBorder="1" applyAlignment="1">
      <alignment vertical="center" wrapText="1"/>
    </xf>
    <xf numFmtId="0" fontId="14" fillId="0" borderId="54" xfId="0" applyFont="1" applyBorder="1" applyAlignment="1">
      <alignment vertical="center"/>
    </xf>
    <xf numFmtId="0" fontId="14" fillId="0" borderId="55" xfId="0" applyFont="1" applyBorder="1" applyAlignment="1">
      <alignment vertical="center"/>
    </xf>
    <xf numFmtId="0" fontId="14" fillId="0" borderId="6" xfId="0" applyFont="1" applyBorder="1" applyAlignment="1">
      <alignment horizontal="center" vertical="center"/>
    </xf>
    <xf numFmtId="0" fontId="14" fillId="0" borderId="63" xfId="0" applyFont="1" applyBorder="1" applyAlignment="1">
      <alignment horizontal="center" vertical="center"/>
    </xf>
    <xf numFmtId="0" fontId="14" fillId="0" borderId="68" xfId="0" applyFont="1" applyBorder="1" applyAlignment="1">
      <alignment vertical="center"/>
    </xf>
    <xf numFmtId="0" fontId="14" fillId="0" borderId="0" xfId="0" applyFont="1" applyBorder="1" applyAlignment="1">
      <alignment horizontal="distributed" vertical="center"/>
    </xf>
    <xf numFmtId="0" fontId="14" fillId="0" borderId="74" xfId="0" applyFont="1" applyBorder="1" applyAlignment="1">
      <alignment vertical="center"/>
    </xf>
    <xf numFmtId="0" fontId="14" fillId="0" borderId="37" xfId="0" applyFont="1" applyBorder="1" applyAlignment="1">
      <alignment vertical="center"/>
    </xf>
    <xf numFmtId="0" fontId="14" fillId="0" borderId="75" xfId="0" applyFont="1" applyBorder="1" applyAlignment="1">
      <alignment vertical="center"/>
    </xf>
    <xf numFmtId="0" fontId="14" fillId="0" borderId="0" xfId="0" applyFont="1" applyBorder="1" applyAlignment="1">
      <alignment horizontal="right" vertical="center"/>
    </xf>
    <xf numFmtId="178" fontId="9" fillId="0" borderId="0" xfId="0" applyNumberFormat="1" applyFont="1" applyFill="1" applyBorder="1" applyAlignment="1">
      <alignment horizontal="center" vertical="center" wrapText="1"/>
    </xf>
    <xf numFmtId="3" fontId="14" fillId="0" borderId="0" xfId="0" applyNumberFormat="1" applyFont="1" applyBorder="1" applyAlignment="1">
      <alignment horizontal="right" vertical="center"/>
    </xf>
    <xf numFmtId="0" fontId="14" fillId="0" borderId="86" xfId="0" applyFont="1" applyBorder="1" applyAlignment="1">
      <alignment vertical="center"/>
    </xf>
    <xf numFmtId="0" fontId="14" fillId="0" borderId="40" xfId="0" applyFont="1" applyBorder="1" applyAlignment="1">
      <alignment vertical="center"/>
    </xf>
    <xf numFmtId="0" fontId="14" fillId="0" borderId="87" xfId="0" applyFont="1" applyBorder="1" applyAlignment="1">
      <alignment vertical="center"/>
    </xf>
    <xf numFmtId="0" fontId="14" fillId="0" borderId="12"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1" xfId="0" applyFont="1" applyBorder="1" applyAlignment="1">
      <alignment horizontal="center" vertical="center"/>
    </xf>
    <xf numFmtId="0" fontId="14" fillId="0" borderId="92" xfId="0" applyFont="1" applyBorder="1" applyAlignment="1">
      <alignment horizontal="center" vertical="center"/>
    </xf>
    <xf numFmtId="38" fontId="20" fillId="0" borderId="6" xfId="4" applyFont="1" applyBorder="1" applyAlignment="1">
      <alignment vertical="center"/>
    </xf>
    <xf numFmtId="38" fontId="20" fillId="0" borderId="23" xfId="4" applyFont="1" applyBorder="1" applyAlignment="1">
      <alignment vertical="center"/>
    </xf>
    <xf numFmtId="0" fontId="14" fillId="0" borderId="99" xfId="0" applyFont="1" applyBorder="1" applyAlignment="1">
      <alignment horizontal="center" vertical="center"/>
    </xf>
    <xf numFmtId="0" fontId="16" fillId="0" borderId="100" xfId="0" applyFont="1" applyBorder="1" applyAlignment="1">
      <alignment horizontal="right" vertical="top"/>
    </xf>
    <xf numFmtId="179" fontId="14" fillId="0" borderId="101" xfId="0" applyNumberFormat="1" applyFont="1" applyBorder="1" applyAlignment="1">
      <alignment vertical="center" shrinkToFit="1"/>
    </xf>
    <xf numFmtId="0" fontId="21" fillId="0" borderId="6" xfId="0" applyFont="1" applyFill="1" applyBorder="1" applyAlignment="1">
      <alignment vertical="center" shrinkToFit="1"/>
    </xf>
    <xf numFmtId="0" fontId="21" fillId="0" borderId="23" xfId="0" applyFont="1" applyFill="1" applyBorder="1" applyAlignment="1">
      <alignment vertical="center" shrinkToFit="1"/>
    </xf>
    <xf numFmtId="0" fontId="14" fillId="0" borderId="106" xfId="0" applyFont="1" applyBorder="1" applyAlignment="1">
      <alignment horizontal="center" vertical="center"/>
    </xf>
    <xf numFmtId="0" fontId="16" fillId="0" borderId="107" xfId="0" applyFont="1" applyBorder="1" applyAlignment="1">
      <alignment horizontal="right" vertical="top"/>
    </xf>
    <xf numFmtId="179" fontId="14" fillId="0" borderId="108" xfId="0" applyNumberFormat="1" applyFont="1" applyBorder="1" applyAlignment="1">
      <alignment vertical="center" shrinkToFit="1"/>
    </xf>
    <xf numFmtId="0" fontId="16" fillId="0" borderId="0" xfId="0" applyFont="1" applyBorder="1" applyAlignment="1">
      <alignment horizontal="right"/>
    </xf>
    <xf numFmtId="38" fontId="21" fillId="0" borderId="6" xfId="4" applyFont="1" applyFill="1" applyBorder="1" applyAlignment="1">
      <alignment vertical="center"/>
    </xf>
    <xf numFmtId="38" fontId="21" fillId="0" borderId="23" xfId="4" applyFont="1" applyFill="1" applyBorder="1" applyAlignment="1">
      <alignment vertical="center"/>
    </xf>
    <xf numFmtId="0" fontId="14" fillId="0" borderId="113" xfId="0" applyFont="1" applyBorder="1" applyAlignment="1">
      <alignment horizontal="center" vertical="center"/>
    </xf>
    <xf numFmtId="0" fontId="16" fillId="0" borderId="114" xfId="0" applyFont="1" applyBorder="1" applyAlignment="1">
      <alignment horizontal="right" vertical="top"/>
    </xf>
    <xf numFmtId="179" fontId="14" fillId="0" borderId="111" xfId="0" applyNumberFormat="1" applyFont="1" applyBorder="1" applyAlignment="1">
      <alignment vertical="center" shrinkToFit="1"/>
    </xf>
    <xf numFmtId="0" fontId="23" fillId="0" borderId="0" xfId="0" applyFont="1" applyAlignment="1">
      <alignment vertical="center"/>
    </xf>
    <xf numFmtId="0" fontId="14" fillId="0" borderId="63" xfId="0" applyFont="1" applyBorder="1" applyAlignment="1">
      <alignment vertical="center"/>
    </xf>
    <xf numFmtId="0" fontId="23" fillId="3" borderId="26" xfId="0" applyFont="1" applyFill="1" applyBorder="1" applyAlignment="1">
      <alignment vertical="center" shrinkToFit="1"/>
    </xf>
    <xf numFmtId="0" fontId="14" fillId="0" borderId="56" xfId="0" applyFont="1" applyBorder="1" applyAlignment="1">
      <alignment vertical="center"/>
    </xf>
    <xf numFmtId="0" fontId="14" fillId="0" borderId="0" xfId="0" applyFont="1" applyBorder="1" applyAlignment="1">
      <alignment horizontal="center" vertical="center" shrinkToFit="1"/>
    </xf>
    <xf numFmtId="0" fontId="14" fillId="0" borderId="6" xfId="0" applyFont="1" applyBorder="1" applyAlignment="1">
      <alignment vertical="center"/>
    </xf>
    <xf numFmtId="0" fontId="14" fillId="0" borderId="23" xfId="0" applyFont="1" applyBorder="1" applyAlignment="1">
      <alignment vertical="center"/>
    </xf>
    <xf numFmtId="178" fontId="14" fillId="0" borderId="0" xfId="0" applyNumberFormat="1" applyFont="1" applyAlignment="1">
      <alignment vertical="center" shrinkToFit="1"/>
    </xf>
    <xf numFmtId="0" fontId="14" fillId="0" borderId="88" xfId="0" applyFont="1" applyBorder="1" applyAlignment="1">
      <alignment vertical="center"/>
    </xf>
    <xf numFmtId="0" fontId="14" fillId="0" borderId="118" xfId="0" applyFont="1" applyBorder="1" applyAlignment="1">
      <alignment vertical="center"/>
    </xf>
    <xf numFmtId="0" fontId="14" fillId="0" borderId="89" xfId="0" applyFont="1" applyBorder="1" applyAlignment="1">
      <alignment vertical="center"/>
    </xf>
    <xf numFmtId="0" fontId="14" fillId="0" borderId="0" xfId="0" applyFont="1" applyBorder="1" applyAlignment="1">
      <alignment vertical="center" shrinkToFit="1"/>
    </xf>
    <xf numFmtId="0" fontId="9" fillId="0" borderId="0" xfId="0" applyFont="1" applyAlignment="1">
      <alignment vertical="center" wrapText="1"/>
    </xf>
    <xf numFmtId="0" fontId="14" fillId="0" borderId="0" xfId="0" applyFont="1" applyAlignment="1">
      <alignment vertical="center" shrinkToFit="1"/>
    </xf>
    <xf numFmtId="0" fontId="9" fillId="0" borderId="53" xfId="0" applyFont="1" applyBorder="1" applyAlignment="1">
      <alignment vertical="center" shrinkToFit="1"/>
    </xf>
    <xf numFmtId="0" fontId="14" fillId="0" borderId="17" xfId="0" applyFont="1" applyBorder="1" applyAlignment="1">
      <alignment vertical="center" shrinkToFit="1"/>
    </xf>
    <xf numFmtId="0" fontId="14" fillId="0" borderId="22" xfId="0" applyFont="1" applyBorder="1" applyAlignment="1">
      <alignment vertical="center" shrinkToFit="1"/>
    </xf>
    <xf numFmtId="0" fontId="16" fillId="7" borderId="0" xfId="0" applyFont="1" applyFill="1" applyAlignment="1">
      <alignment vertical="center"/>
    </xf>
    <xf numFmtId="0" fontId="16" fillId="7" borderId="9" xfId="0" applyFont="1" applyFill="1" applyBorder="1" applyAlignment="1">
      <alignment horizontal="center" vertical="center"/>
    </xf>
    <xf numFmtId="0" fontId="14" fillId="0" borderId="11" xfId="0" applyFont="1" applyBorder="1" applyAlignment="1">
      <alignment vertical="center"/>
    </xf>
    <xf numFmtId="0" fontId="9" fillId="0" borderId="28" xfId="0" applyFont="1" applyFill="1" applyBorder="1" applyAlignment="1">
      <alignment shrinkToFit="1"/>
    </xf>
    <xf numFmtId="0" fontId="9" fillId="0" borderId="44" xfId="0" applyFont="1" applyFill="1" applyBorder="1" applyAlignment="1">
      <alignment shrinkToFit="1"/>
    </xf>
    <xf numFmtId="0" fontId="9" fillId="0" borderId="27" xfId="0" applyFont="1" applyFill="1" applyBorder="1" applyAlignment="1">
      <alignment shrinkToFit="1"/>
    </xf>
    <xf numFmtId="0" fontId="16" fillId="7" borderId="9" xfId="0" applyFont="1" applyFill="1" applyBorder="1" applyAlignment="1">
      <alignment horizontal="center" vertical="center" shrinkToFit="1"/>
    </xf>
    <xf numFmtId="0" fontId="16" fillId="7" borderId="10" xfId="0" applyFont="1" applyFill="1" applyBorder="1" applyAlignment="1">
      <alignment horizontal="center" vertical="center" shrinkToFit="1"/>
    </xf>
    <xf numFmtId="38" fontId="16" fillId="7" borderId="8" xfId="4" applyFont="1" applyFill="1" applyBorder="1" applyAlignment="1">
      <alignment vertical="center" shrinkToFit="1"/>
    </xf>
    <xf numFmtId="38" fontId="24" fillId="8" borderId="8" xfId="4" applyFont="1" applyFill="1" applyBorder="1" applyAlignment="1">
      <alignment horizontal="center" vertical="center" shrinkToFit="1"/>
    </xf>
    <xf numFmtId="38" fontId="14" fillId="0" borderId="0" xfId="4" applyFont="1" applyAlignment="1">
      <alignment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22" xfId="0" applyFont="1" applyBorder="1" applyAlignment="1">
      <alignment horizontal="center" vertical="center"/>
    </xf>
    <xf numFmtId="38" fontId="9" fillId="0" borderId="123" xfId="4" applyFont="1" applyFill="1" applyBorder="1" applyAlignment="1"/>
    <xf numFmtId="38" fontId="9" fillId="0" borderId="124" xfId="4" applyFont="1" applyFill="1" applyBorder="1" applyAlignment="1"/>
    <xf numFmtId="38" fontId="9" fillId="0" borderId="122" xfId="4" applyFont="1" applyFill="1" applyBorder="1" applyAlignment="1"/>
    <xf numFmtId="38" fontId="14" fillId="0" borderId="22" xfId="0" applyNumberFormat="1" applyFont="1" applyBorder="1" applyAlignment="1">
      <alignment vertical="center"/>
    </xf>
    <xf numFmtId="38" fontId="16" fillId="9" borderId="8" xfId="4" applyNumberFormat="1" applyFont="1" applyFill="1" applyBorder="1" applyAlignment="1">
      <alignment horizontal="right" vertical="center" shrinkToFit="1"/>
    </xf>
    <xf numFmtId="177" fontId="9" fillId="0" borderId="40" xfId="4" applyNumberFormat="1" applyFont="1" applyFill="1" applyBorder="1" applyAlignment="1"/>
    <xf numFmtId="177" fontId="9" fillId="0" borderId="126" xfId="4" applyNumberFormat="1" applyFont="1" applyFill="1" applyBorder="1" applyAlignment="1"/>
    <xf numFmtId="177" fontId="9" fillId="0" borderId="89" xfId="4" applyNumberFormat="1" applyFont="1" applyFill="1" applyBorder="1" applyAlignment="1"/>
    <xf numFmtId="0" fontId="17" fillId="0" borderId="23" xfId="0" applyFont="1" applyBorder="1" applyAlignment="1">
      <alignment horizontal="left" vertical="center"/>
    </xf>
    <xf numFmtId="177" fontId="9" fillId="0" borderId="28" xfId="4" applyNumberFormat="1" applyFont="1" applyFill="1" applyBorder="1" applyAlignment="1"/>
    <xf numFmtId="177" fontId="9" fillId="0" borderId="44" xfId="4" applyNumberFormat="1" applyFont="1" applyFill="1" applyBorder="1" applyAlignment="1"/>
    <xf numFmtId="177" fontId="9" fillId="0" borderId="27" xfId="4" applyNumberFormat="1" applyFont="1" applyFill="1" applyBorder="1" applyAlignment="1"/>
    <xf numFmtId="0" fontId="14" fillId="7" borderId="0" xfId="0" applyFont="1" applyFill="1" applyBorder="1" applyAlignment="1">
      <alignment vertical="center"/>
    </xf>
    <xf numFmtId="0" fontId="14" fillId="7" borderId="0" xfId="0" applyFont="1" applyFill="1" applyAlignment="1">
      <alignment vertical="center"/>
    </xf>
    <xf numFmtId="177" fontId="14" fillId="7" borderId="0" xfId="0" applyNumberFormat="1" applyFont="1" applyFill="1" applyBorder="1" applyAlignment="1">
      <alignment vertical="center"/>
    </xf>
    <xf numFmtId="177" fontId="9" fillId="0" borderId="34" xfId="4" applyNumberFormat="1" applyFont="1" applyBorder="1" applyAlignment="1">
      <alignment shrinkToFit="1"/>
    </xf>
    <xf numFmtId="177" fontId="9" fillId="0" borderId="39" xfId="4" applyNumberFormat="1" applyFont="1" applyBorder="1" applyAlignment="1">
      <alignment shrinkToFit="1"/>
    </xf>
    <xf numFmtId="177" fontId="9" fillId="0" borderId="33" xfId="4" applyNumberFormat="1" applyFont="1" applyBorder="1" applyAlignment="1">
      <alignment shrinkToFit="1"/>
    </xf>
    <xf numFmtId="0" fontId="14" fillId="0" borderId="10" xfId="0" applyFont="1" applyBorder="1" applyAlignment="1">
      <alignment horizontal="center" vertical="center"/>
    </xf>
    <xf numFmtId="177" fontId="9" fillId="0" borderId="20" xfId="4" applyNumberFormat="1" applyFont="1" applyBorder="1" applyAlignment="1">
      <alignment shrinkToFit="1"/>
    </xf>
    <xf numFmtId="177" fontId="9" fillId="0" borderId="43" xfId="4" applyNumberFormat="1" applyFont="1" applyBorder="1" applyAlignment="1">
      <alignment shrinkToFit="1"/>
    </xf>
    <xf numFmtId="177" fontId="9" fillId="0" borderId="19" xfId="4" applyNumberFormat="1" applyFont="1" applyBorder="1" applyAlignment="1">
      <alignment shrinkToFit="1"/>
    </xf>
    <xf numFmtId="0" fontId="25" fillId="0" borderId="0" xfId="0" applyFont="1" applyAlignment="1">
      <alignment vertical="center"/>
    </xf>
    <xf numFmtId="0" fontId="26" fillId="0" borderId="0" xfId="0" applyFont="1" applyAlignment="1">
      <alignment vertical="center"/>
    </xf>
    <xf numFmtId="0" fontId="27" fillId="0" borderId="13" xfId="0" applyFont="1" applyBorder="1" applyAlignment="1">
      <alignment horizontal="left" vertical="center" shrinkToFit="1"/>
    </xf>
    <xf numFmtId="0" fontId="16" fillId="0" borderId="10" xfId="0" applyFont="1" applyBorder="1" applyAlignment="1">
      <alignment horizontal="center" vertical="center"/>
    </xf>
    <xf numFmtId="177" fontId="9" fillId="0" borderId="13" xfId="0" applyNumberFormat="1" applyFont="1" applyFill="1" applyBorder="1" applyAlignment="1">
      <alignment vertical="center"/>
    </xf>
    <xf numFmtId="177" fontId="9" fillId="0" borderId="20" xfId="0" applyNumberFormat="1" applyFont="1" applyFill="1" applyBorder="1" applyAlignment="1">
      <alignment vertical="center"/>
    </xf>
    <xf numFmtId="177" fontId="9" fillId="0" borderId="43" xfId="0" applyNumberFormat="1" applyFont="1" applyFill="1" applyBorder="1" applyAlignment="1">
      <alignment vertical="center"/>
    </xf>
    <xf numFmtId="177" fontId="9" fillId="0" borderId="19" xfId="0" applyNumberFormat="1" applyFont="1" applyFill="1" applyBorder="1" applyAlignment="1">
      <alignment vertical="center"/>
    </xf>
    <xf numFmtId="0" fontId="22" fillId="0" borderId="0" xfId="0" applyFont="1" applyBorder="1" applyAlignment="1">
      <alignment vertical="center"/>
    </xf>
    <xf numFmtId="0" fontId="14" fillId="0" borderId="0" xfId="0" quotePrefix="1" applyFont="1" applyAlignment="1">
      <alignment vertical="center"/>
    </xf>
    <xf numFmtId="38" fontId="9" fillId="3" borderId="5" xfId="4" applyFont="1" applyFill="1" applyBorder="1" applyAlignment="1">
      <alignment horizontal="center" shrinkToFit="1"/>
    </xf>
    <xf numFmtId="0" fontId="14" fillId="0" borderId="116" xfId="0" applyFont="1" applyBorder="1" applyAlignment="1">
      <alignment vertical="center"/>
    </xf>
    <xf numFmtId="0" fontId="14" fillId="0" borderId="26" xfId="0" applyFont="1" applyBorder="1" applyAlignment="1">
      <alignment horizontal="center" vertical="center"/>
    </xf>
    <xf numFmtId="0" fontId="14" fillId="0" borderId="128" xfId="0" applyFont="1" applyBorder="1" applyAlignment="1">
      <alignment horizontal="center" vertical="center"/>
    </xf>
    <xf numFmtId="177" fontId="9" fillId="0" borderId="34" xfId="4" applyNumberFormat="1" applyFont="1" applyFill="1" applyBorder="1" applyAlignment="1"/>
    <xf numFmtId="177" fontId="9" fillId="0" borderId="39" xfId="4" applyNumberFormat="1" applyFont="1" applyFill="1" applyBorder="1" applyAlignment="1"/>
    <xf numFmtId="177" fontId="9" fillId="0" borderId="20" xfId="4" applyNumberFormat="1" applyFont="1" applyFill="1" applyBorder="1" applyAlignment="1"/>
    <xf numFmtId="177" fontId="9" fillId="0" borderId="43" xfId="4" applyNumberFormat="1" applyFont="1" applyFill="1" applyBorder="1" applyAlignment="1"/>
    <xf numFmtId="177" fontId="9" fillId="0" borderId="19" xfId="4" applyNumberFormat="1" applyFont="1" applyFill="1" applyBorder="1" applyAlignment="1"/>
    <xf numFmtId="177" fontId="9" fillId="0" borderId="49" xfId="4" applyNumberFormat="1" applyFont="1" applyFill="1" applyBorder="1" applyAlignment="1"/>
    <xf numFmtId="177" fontId="9" fillId="0" borderId="50" xfId="4" applyNumberFormat="1" applyFont="1" applyFill="1" applyBorder="1" applyAlignment="1"/>
    <xf numFmtId="177" fontId="9" fillId="0" borderId="103" xfId="4" applyNumberFormat="1" applyFont="1" applyFill="1" applyBorder="1" applyAlignment="1"/>
    <xf numFmtId="0" fontId="14" fillId="0" borderId="118" xfId="0" applyFont="1" applyBorder="1" applyAlignment="1">
      <alignment horizontal="center" vertical="center"/>
    </xf>
    <xf numFmtId="177" fontId="9" fillId="0" borderId="13" xfId="0" applyNumberFormat="1" applyFont="1" applyFill="1" applyBorder="1" applyAlignment="1"/>
    <xf numFmtId="0" fontId="28" fillId="0" borderId="0" xfId="0" applyFont="1" applyAlignment="1">
      <alignment vertical="center"/>
    </xf>
    <xf numFmtId="0" fontId="28" fillId="0" borderId="52" xfId="0" applyFont="1" applyBorder="1" applyAlignment="1">
      <alignment vertical="center"/>
    </xf>
    <xf numFmtId="0" fontId="28" fillId="0" borderId="53" xfId="0" applyFont="1" applyBorder="1" applyAlignment="1">
      <alignment vertical="center"/>
    </xf>
    <xf numFmtId="0" fontId="28" fillId="0" borderId="16" xfId="0" applyFont="1" applyBorder="1" applyAlignment="1">
      <alignment vertical="center"/>
    </xf>
    <xf numFmtId="0" fontId="28" fillId="0" borderId="17"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28" fillId="0" borderId="8" xfId="0" applyFont="1" applyBorder="1" applyAlignment="1">
      <alignment horizontal="center" vertical="center"/>
    </xf>
    <xf numFmtId="0" fontId="28" fillId="0" borderId="8" xfId="0" applyFont="1" applyBorder="1" applyAlignment="1">
      <alignment horizontal="distributed" vertical="center" indent="1"/>
    </xf>
    <xf numFmtId="0" fontId="28" fillId="0" borderId="13" xfId="0" applyFont="1" applyBorder="1" applyAlignment="1">
      <alignment horizontal="distributed" vertical="center" indent="1"/>
    </xf>
    <xf numFmtId="0" fontId="28" fillId="0" borderId="10" xfId="0" applyFont="1" applyBorder="1" applyAlignment="1">
      <alignment horizontal="distributed" vertical="center" indent="1"/>
    </xf>
    <xf numFmtId="0" fontId="28" fillId="0" borderId="130" xfId="0" applyFont="1" applyBorder="1" applyAlignment="1">
      <alignment horizontal="distributed" vertical="center" indent="1"/>
    </xf>
    <xf numFmtId="0" fontId="28" fillId="0" borderId="130" xfId="0" applyFont="1" applyBorder="1" applyAlignment="1">
      <alignment vertical="center"/>
    </xf>
    <xf numFmtId="0" fontId="28" fillId="0" borderId="11" xfId="0" applyFont="1" applyBorder="1" applyAlignment="1">
      <alignment horizontal="center" vertical="center"/>
    </xf>
    <xf numFmtId="0" fontId="31" fillId="0" borderId="0" xfId="0" applyFont="1" applyBorder="1" applyAlignment="1"/>
    <xf numFmtId="0" fontId="13" fillId="3" borderId="63" xfId="0" applyFont="1" applyFill="1" applyBorder="1" applyAlignment="1">
      <alignment horizontal="right" vertical="center" indent="1" shrinkToFit="1"/>
    </xf>
    <xf numFmtId="0" fontId="13" fillId="3" borderId="131" xfId="0" applyFont="1" applyFill="1" applyBorder="1" applyAlignment="1">
      <alignment horizontal="right" vertical="center" indent="1" shrinkToFit="1"/>
    </xf>
    <xf numFmtId="0" fontId="13" fillId="3" borderId="42" xfId="0" applyFont="1" applyFill="1" applyBorder="1" applyAlignment="1">
      <alignment horizontal="right" vertical="center" indent="1" shrinkToFit="1"/>
    </xf>
    <xf numFmtId="0" fontId="13" fillId="3" borderId="132" xfId="0" applyFont="1" applyFill="1" applyBorder="1" applyAlignment="1">
      <alignment horizontal="right" vertical="center" indent="1" shrinkToFit="1"/>
    </xf>
    <xf numFmtId="0" fontId="28" fillId="0" borderId="22" xfId="0" applyFont="1" applyBorder="1" applyAlignment="1">
      <alignment vertical="center"/>
    </xf>
    <xf numFmtId="0" fontId="28" fillId="0" borderId="41" xfId="0" applyFont="1" applyBorder="1" applyAlignment="1">
      <alignment horizontal="center" vertical="center"/>
    </xf>
    <xf numFmtId="38" fontId="13" fillId="0" borderId="74" xfId="4" applyFont="1" applyBorder="1" applyAlignment="1">
      <alignment vertical="center"/>
    </xf>
    <xf numFmtId="38" fontId="13" fillId="3" borderId="74" xfId="4" applyFont="1" applyFill="1" applyBorder="1" applyAlignment="1">
      <alignment vertical="center"/>
    </xf>
    <xf numFmtId="38" fontId="28" fillId="0" borderId="41" xfId="4" applyFont="1" applyBorder="1" applyAlignment="1">
      <alignment vertical="center"/>
    </xf>
    <xf numFmtId="38" fontId="28" fillId="0" borderId="23" xfId="4" applyFont="1" applyBorder="1" applyAlignment="1">
      <alignment vertical="center"/>
    </xf>
    <xf numFmtId="0" fontId="28" fillId="0" borderId="81" xfId="0" applyFont="1" applyBorder="1" applyAlignment="1">
      <alignment horizontal="center" vertical="center"/>
    </xf>
    <xf numFmtId="38" fontId="13" fillId="3" borderId="133" xfId="4" applyFont="1" applyFill="1" applyBorder="1" applyAlignment="1">
      <alignment vertical="center"/>
    </xf>
    <xf numFmtId="38" fontId="13" fillId="3" borderId="49" xfId="4" applyFont="1" applyFill="1" applyBorder="1" applyAlignment="1">
      <alignment vertical="center"/>
    </xf>
    <xf numFmtId="38" fontId="13" fillId="3" borderId="50" xfId="4" applyFont="1" applyFill="1" applyBorder="1" applyAlignment="1">
      <alignment vertical="center"/>
    </xf>
    <xf numFmtId="0" fontId="13" fillId="0" borderId="23" xfId="0" applyFont="1" applyBorder="1" applyAlignment="1">
      <alignment horizontal="left" vertical="center" indent="1"/>
    </xf>
    <xf numFmtId="0" fontId="13" fillId="0" borderId="54" xfId="0" applyFont="1" applyBorder="1" applyAlignment="1">
      <alignment horizontal="left" vertical="center" indent="1"/>
    </xf>
    <xf numFmtId="0" fontId="13" fillId="0" borderId="42" xfId="0" applyFont="1" applyBorder="1" applyAlignment="1">
      <alignment horizontal="left" vertical="center" indent="1"/>
    </xf>
    <xf numFmtId="0" fontId="13" fillId="0" borderId="132" xfId="0" applyFont="1" applyBorder="1" applyAlignment="1">
      <alignment horizontal="left" vertical="center" indent="1"/>
    </xf>
    <xf numFmtId="0" fontId="13" fillId="0" borderId="79" xfId="0" applyFont="1" applyBorder="1" applyAlignment="1">
      <alignment horizontal="left" vertical="center" indent="1"/>
    </xf>
    <xf numFmtId="38" fontId="13" fillId="0" borderId="37" xfId="4" applyFont="1" applyBorder="1" applyAlignment="1">
      <alignment vertical="center"/>
    </xf>
    <xf numFmtId="38" fontId="13" fillId="0" borderId="134" xfId="4" applyFont="1" applyBorder="1" applyAlignment="1">
      <alignment vertical="center"/>
    </xf>
    <xf numFmtId="0" fontId="28" fillId="0" borderId="135" xfId="0" applyFont="1" applyBorder="1" applyAlignment="1">
      <alignment horizontal="right"/>
    </xf>
    <xf numFmtId="0" fontId="13" fillId="0" borderId="74" xfId="0" applyFont="1" applyBorder="1" applyAlignment="1">
      <alignment horizontal="left" vertical="center" indent="1"/>
    </xf>
    <xf numFmtId="0" fontId="13" fillId="0" borderId="37" xfId="0" applyFont="1" applyBorder="1" applyAlignment="1">
      <alignment horizontal="left" vertical="center" indent="1"/>
    </xf>
    <xf numFmtId="0" fontId="13" fillId="0" borderId="82" xfId="0" applyFont="1" applyBorder="1" applyAlignment="1">
      <alignment vertical="center"/>
    </xf>
    <xf numFmtId="0" fontId="13" fillId="0" borderId="134" xfId="0" applyFont="1" applyBorder="1" applyAlignment="1">
      <alignment vertical="center"/>
    </xf>
    <xf numFmtId="38" fontId="13" fillId="0" borderId="63" xfId="4" applyFont="1" applyBorder="1" applyAlignment="1">
      <alignment horizontal="left" vertical="center" indent="1"/>
    </xf>
    <xf numFmtId="38" fontId="13" fillId="0" borderId="26" xfId="4" applyFont="1" applyBorder="1" applyAlignment="1">
      <alignment horizontal="left" vertical="center" indent="1"/>
    </xf>
    <xf numFmtId="38" fontId="13" fillId="0" borderId="55" xfId="4" applyFont="1" applyBorder="1" applyAlignment="1">
      <alignment horizontal="left" vertical="center" indent="1"/>
    </xf>
    <xf numFmtId="38" fontId="13" fillId="3" borderId="0" xfId="4" applyFont="1" applyFill="1" applyBorder="1" applyAlignment="1">
      <alignment vertical="center"/>
    </xf>
    <xf numFmtId="0" fontId="13" fillId="3" borderId="6" xfId="0" applyFont="1" applyFill="1" applyBorder="1" applyAlignment="1">
      <alignment vertical="center"/>
    </xf>
    <xf numFmtId="180" fontId="13" fillId="0" borderId="23" xfId="0" applyNumberFormat="1" applyFont="1" applyFill="1" applyBorder="1" applyAlignment="1">
      <alignment vertical="center"/>
    </xf>
    <xf numFmtId="38" fontId="13" fillId="0" borderId="82" xfId="4" applyFont="1" applyBorder="1" applyAlignment="1">
      <alignmen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86" xfId="0" applyFont="1" applyBorder="1" applyAlignment="1">
      <alignment horizontal="center" vertical="center"/>
    </xf>
    <xf numFmtId="0" fontId="13" fillId="0" borderId="40" xfId="0" applyFont="1" applyBorder="1" applyAlignment="1">
      <alignment horizontal="center" vertical="center"/>
    </xf>
    <xf numFmtId="0" fontId="13" fillId="0" borderId="91" xfId="0" applyFont="1" applyBorder="1" applyAlignment="1">
      <alignment horizontal="center" vertical="center"/>
    </xf>
    <xf numFmtId="0" fontId="13" fillId="0" borderId="126" xfId="0" applyFont="1" applyBorder="1" applyAlignment="1">
      <alignment horizontal="center" vertical="center"/>
    </xf>
    <xf numFmtId="38" fontId="13" fillId="0" borderId="118" xfId="4" applyFont="1" applyBorder="1" applyAlignment="1">
      <alignment horizontal="right" vertical="center"/>
    </xf>
    <xf numFmtId="0" fontId="28" fillId="0" borderId="46" xfId="0" applyFont="1" applyBorder="1" applyAlignment="1">
      <alignment vertical="center"/>
    </xf>
    <xf numFmtId="0" fontId="28" fillId="0" borderId="47" xfId="0" applyFont="1" applyBorder="1" applyAlignment="1">
      <alignment vertical="center"/>
    </xf>
    <xf numFmtId="0" fontId="28" fillId="0" borderId="48" xfId="0" applyFont="1" applyBorder="1" applyAlignment="1">
      <alignment vertical="center"/>
    </xf>
    <xf numFmtId="0" fontId="22" fillId="3" borderId="0" xfId="0" applyFont="1" applyFill="1" applyAlignment="1">
      <alignment vertical="center"/>
    </xf>
    <xf numFmtId="0" fontId="32" fillId="0" borderId="0" xfId="0" applyFont="1" applyAlignment="1">
      <alignment vertical="center"/>
    </xf>
    <xf numFmtId="38" fontId="13" fillId="0" borderId="0" xfId="0" applyNumberFormat="1" applyFont="1" applyFill="1" applyBorder="1" applyAlignment="1">
      <alignment vertical="center"/>
    </xf>
    <xf numFmtId="0" fontId="32" fillId="0" borderId="0" xfId="0" applyFont="1" applyFill="1" applyBorder="1" applyAlignment="1">
      <alignment horizontal="center" vertical="center" shrinkToFit="1"/>
    </xf>
    <xf numFmtId="0" fontId="28" fillId="0" borderId="0" xfId="0" applyFont="1" applyFill="1" applyBorder="1" applyAlignment="1">
      <alignment horizontal="center" vertical="center"/>
    </xf>
    <xf numFmtId="38" fontId="28" fillId="0" borderId="0" xfId="0" applyNumberFormat="1" applyFont="1" applyFill="1" applyBorder="1" applyAlignment="1">
      <alignment vertical="center"/>
    </xf>
    <xf numFmtId="0" fontId="28" fillId="3" borderId="0" xfId="0" applyFont="1" applyFill="1" applyAlignment="1">
      <alignment vertical="center"/>
    </xf>
    <xf numFmtId="0" fontId="33" fillId="0" borderId="0" xfId="0" applyFont="1" applyAlignment="1">
      <alignment vertical="center"/>
    </xf>
    <xf numFmtId="0" fontId="0" fillId="0" borderId="0" xfId="0" applyAlignment="1">
      <alignment horizontal="center" vertical="center"/>
    </xf>
    <xf numFmtId="0" fontId="35" fillId="10" borderId="11" xfId="0" applyFont="1" applyFill="1" applyBorder="1" applyAlignment="1">
      <alignment horizontal="center" vertical="center"/>
    </xf>
    <xf numFmtId="0" fontId="3" fillId="12" borderId="8" xfId="0" applyFont="1" applyFill="1" applyBorder="1" applyAlignment="1">
      <alignment horizontal="center" vertical="center"/>
    </xf>
    <xf numFmtId="0" fontId="3" fillId="9" borderId="13" xfId="0" applyFont="1" applyFill="1" applyBorder="1" applyAlignment="1">
      <alignment horizontal="left" vertical="center"/>
    </xf>
    <xf numFmtId="0" fontId="3" fillId="9" borderId="20" xfId="0" applyFont="1" applyFill="1" applyBorder="1" applyAlignment="1">
      <alignment horizontal="left" vertical="center"/>
    </xf>
    <xf numFmtId="0" fontId="3" fillId="11" borderId="13" xfId="0" applyFont="1" applyFill="1" applyBorder="1" applyAlignment="1">
      <alignment horizontal="left" vertical="center"/>
    </xf>
    <xf numFmtId="0" fontId="3" fillId="11" borderId="136" xfId="0" applyFont="1" applyFill="1" applyBorder="1" applyAlignment="1">
      <alignment horizontal="left" vertical="center"/>
    </xf>
    <xf numFmtId="0" fontId="9" fillId="3" borderId="13" xfId="0" applyFont="1" applyFill="1" applyBorder="1" applyAlignment="1">
      <alignment horizontal="left" vertical="center"/>
    </xf>
    <xf numFmtId="0" fontId="9" fillId="3" borderId="20" xfId="0" applyFont="1" applyFill="1" applyBorder="1" applyAlignment="1">
      <alignment horizontal="left" vertical="center"/>
    </xf>
    <xf numFmtId="0" fontId="9" fillId="3" borderId="20" xfId="0" applyFont="1" applyFill="1" applyBorder="1" applyAlignment="1">
      <alignment horizontal="left" vertical="center" wrapText="1"/>
    </xf>
    <xf numFmtId="0" fontId="9" fillId="3" borderId="10" xfId="0" applyFont="1" applyFill="1" applyBorder="1" applyAlignment="1">
      <alignment horizontal="left" vertical="center"/>
    </xf>
    <xf numFmtId="0" fontId="3" fillId="12" borderId="8" xfId="0" applyFont="1" applyFill="1" applyBorder="1" applyAlignment="1">
      <alignment horizontal="left" vertical="center"/>
    </xf>
    <xf numFmtId="0" fontId="35" fillId="10" borderId="8" xfId="0" applyFont="1" applyFill="1" applyBorder="1" applyAlignment="1">
      <alignment horizontal="center" vertical="center" shrinkToFit="1"/>
    </xf>
    <xf numFmtId="0" fontId="3" fillId="9" borderId="13" xfId="0" applyFont="1" applyFill="1" applyBorder="1" applyAlignment="1">
      <alignment vertical="center" shrinkToFit="1"/>
    </xf>
    <xf numFmtId="0" fontId="3" fillId="9" borderId="20" xfId="0" applyFont="1" applyFill="1" applyBorder="1" applyAlignment="1">
      <alignment vertical="center" shrinkToFit="1"/>
    </xf>
    <xf numFmtId="0" fontId="3" fillId="11" borderId="13" xfId="0" applyFont="1" applyFill="1" applyBorder="1" applyAlignment="1">
      <alignment vertical="center" shrinkToFit="1"/>
    </xf>
    <xf numFmtId="0" fontId="3" fillId="11" borderId="136" xfId="0" applyFont="1" applyFill="1" applyBorder="1" applyAlignment="1">
      <alignment vertical="center" shrinkToFit="1"/>
    </xf>
    <xf numFmtId="0" fontId="13" fillId="3" borderId="13" xfId="0" applyFont="1" applyFill="1" applyBorder="1" applyAlignment="1">
      <alignment vertical="center" shrinkToFit="1"/>
    </xf>
    <xf numFmtId="0" fontId="13" fillId="3" borderId="20" xfId="0" applyFont="1" applyFill="1" applyBorder="1" applyAlignment="1">
      <alignment vertical="center" wrapText="1" shrinkToFit="1"/>
    </xf>
    <xf numFmtId="0" fontId="3" fillId="3" borderId="20" xfId="0" applyFont="1" applyFill="1" applyBorder="1" applyAlignment="1">
      <alignment vertical="center" wrapText="1" shrinkToFit="1"/>
    </xf>
    <xf numFmtId="0" fontId="3" fillId="3" borderId="20" xfId="0" applyFont="1" applyFill="1" applyBorder="1" applyAlignment="1">
      <alignment vertical="center" shrinkToFit="1"/>
    </xf>
    <xf numFmtId="0" fontId="13" fillId="3" borderId="20" xfId="0" applyFont="1" applyFill="1" applyBorder="1" applyAlignment="1">
      <alignment vertical="center" shrinkToFit="1"/>
    </xf>
    <xf numFmtId="0" fontId="13" fillId="3" borderId="10" xfId="0" applyFont="1" applyFill="1" applyBorder="1" applyAlignment="1">
      <alignment vertical="center" shrinkToFit="1"/>
    </xf>
    <xf numFmtId="0" fontId="3" fillId="12" borderId="8" xfId="0" applyFont="1" applyFill="1" applyBorder="1" applyAlignment="1">
      <alignment vertical="center" shrinkToFit="1"/>
    </xf>
    <xf numFmtId="0" fontId="37" fillId="0" borderId="0" xfId="3" applyFont="1" applyAlignment="1">
      <alignment vertical="center" shrinkToFit="1"/>
    </xf>
    <xf numFmtId="0" fontId="37" fillId="0" borderId="0" xfId="3" applyFont="1" applyAlignment="1">
      <alignment vertical="center"/>
    </xf>
    <xf numFmtId="0" fontId="37" fillId="0" borderId="13" xfId="3" applyFont="1" applyBorder="1" applyAlignment="1">
      <alignment vertical="center" shrinkToFit="1"/>
    </xf>
    <xf numFmtId="0" fontId="37" fillId="0" borderId="19" xfId="3" applyFont="1" applyBorder="1" applyAlignment="1">
      <alignment horizontal="center" vertical="center" shrinkToFit="1"/>
    </xf>
    <xf numFmtId="0" fontId="37" fillId="0" borderId="5" xfId="3" applyFont="1" applyBorder="1" applyAlignment="1">
      <alignment vertical="center" shrinkToFit="1"/>
    </xf>
    <xf numFmtId="0" fontId="37" fillId="0" borderId="13" xfId="3" applyFont="1" applyBorder="1" applyAlignment="1">
      <alignment vertical="center"/>
    </xf>
    <xf numFmtId="0" fontId="37" fillId="0" borderId="19" xfId="3" applyFont="1" applyBorder="1" applyAlignment="1">
      <alignment horizontal="center" vertical="center" wrapText="1"/>
    </xf>
    <xf numFmtId="38" fontId="13" fillId="0" borderId="5" xfId="1" applyFont="1" applyBorder="1" applyAlignment="1">
      <alignment vertical="center"/>
    </xf>
    <xf numFmtId="38" fontId="13" fillId="12" borderId="5" xfId="1" applyFont="1" applyFill="1" applyBorder="1" applyAlignment="1">
      <alignment vertical="center"/>
    </xf>
    <xf numFmtId="0" fontId="37" fillId="0" borderId="19" xfId="3" applyFont="1" applyFill="1" applyBorder="1" applyAlignment="1">
      <alignment horizontal="center" vertical="center"/>
    </xf>
    <xf numFmtId="0" fontId="38" fillId="0" borderId="19" xfId="3" applyFont="1" applyFill="1" applyBorder="1" applyAlignment="1">
      <alignment horizontal="center" vertical="center" wrapText="1"/>
    </xf>
    <xf numFmtId="0" fontId="37" fillId="0" borderId="5" xfId="3" applyFont="1" applyFill="1" applyBorder="1" applyAlignment="1">
      <alignment vertical="center"/>
    </xf>
    <xf numFmtId="38" fontId="37" fillId="12" borderId="5" xfId="3" applyNumberFormat="1" applyFont="1" applyFill="1" applyBorder="1" applyAlignment="1">
      <alignment vertical="center"/>
    </xf>
    <xf numFmtId="0" fontId="37" fillId="0" borderId="0" xfId="3" applyFont="1" applyAlignment="1">
      <alignment horizontal="right" vertical="center"/>
    </xf>
    <xf numFmtId="0" fontId="37" fillId="0" borderId="0" xfId="3" applyFont="1" applyAlignment="1">
      <alignment horizontal="left" vertical="center"/>
    </xf>
    <xf numFmtId="38" fontId="37" fillId="0" borderId="0" xfId="3" applyNumberFormat="1" applyFont="1" applyAlignment="1">
      <alignment vertical="center"/>
    </xf>
    <xf numFmtId="176" fontId="3" fillId="3" borderId="19" xfId="0" applyNumberFormat="1" applyFont="1" applyFill="1" applyBorder="1" applyAlignment="1">
      <alignment vertical="center"/>
    </xf>
    <xf numFmtId="0" fontId="40" fillId="0" borderId="0" xfId="0" applyFont="1" applyAlignment="1">
      <alignment vertical="center"/>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Border="1" applyAlignment="1">
      <alignment horizontal="center"/>
    </xf>
    <xf numFmtId="0" fontId="7" fillId="2" borderId="0" xfId="0" applyFont="1" applyFill="1" applyBorder="1" applyAlignment="1">
      <alignment horizontal="center" vertical="center"/>
    </xf>
    <xf numFmtId="0" fontId="7" fillId="4" borderId="0" xfId="0" applyFont="1" applyFill="1" applyBorder="1" applyAlignment="1">
      <alignment horizontal="center" vertical="center"/>
    </xf>
    <xf numFmtId="38" fontId="9" fillId="3" borderId="5" xfId="4" applyFont="1" applyFill="1" applyBorder="1" applyAlignment="1">
      <alignment horizontal="center" vertical="center" shrinkToFit="1"/>
    </xf>
    <xf numFmtId="0" fontId="3" fillId="0" borderId="6" xfId="0" applyFont="1" applyBorder="1" applyAlignment="1">
      <alignment horizontal="center" vertical="center"/>
    </xf>
    <xf numFmtId="0" fontId="3" fillId="0" borderId="0" xfId="0" applyFont="1" applyBorder="1" applyAlignment="1">
      <alignment horizontal="right" vertical="center" textRotation="255"/>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14" fillId="0" borderId="23" xfId="0" applyFont="1" applyBorder="1" applyAlignment="1">
      <alignment horizontal="center" vertical="center"/>
    </xf>
    <xf numFmtId="0" fontId="14" fillId="0" borderId="30" xfId="0" applyFont="1" applyBorder="1" applyAlignment="1">
      <alignment horizontal="center" vertical="center"/>
    </xf>
    <xf numFmtId="0" fontId="14" fillId="0" borderId="24" xfId="0" applyFont="1" applyBorder="1" applyAlignment="1">
      <alignment horizontal="center" vertical="center"/>
    </xf>
    <xf numFmtId="0" fontId="14" fillId="0" borderId="35" xfId="0" applyFont="1" applyBorder="1" applyAlignment="1">
      <alignment horizontal="center" vertical="center"/>
    </xf>
    <xf numFmtId="0" fontId="14" fillId="0" borderId="41"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3"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center" vertical="center"/>
    </xf>
    <xf numFmtId="0" fontId="14" fillId="0" borderId="8" xfId="0" quotePrefix="1" applyFont="1" applyBorder="1" applyAlignment="1">
      <alignment horizontal="center" vertical="center"/>
    </xf>
    <xf numFmtId="0" fontId="14" fillId="0" borderId="5" xfId="0" applyFont="1" applyBorder="1" applyAlignment="1">
      <alignment horizontal="center" vertical="center"/>
    </xf>
    <xf numFmtId="178" fontId="14" fillId="0" borderId="8" xfId="0" applyNumberFormat="1" applyFont="1" applyBorder="1" applyAlignment="1">
      <alignment horizontal="center" vertical="center"/>
    </xf>
    <xf numFmtId="0" fontId="14" fillId="0" borderId="8" xfId="0" quotePrefix="1" applyFont="1" applyBorder="1" applyAlignment="1">
      <alignment horizontal="left" vertical="center" wrapText="1"/>
    </xf>
    <xf numFmtId="0" fontId="9" fillId="0" borderId="0" xfId="0" applyFont="1" applyAlignment="1">
      <alignment horizontal="left" vertical="center"/>
    </xf>
    <xf numFmtId="0" fontId="9" fillId="0" borderId="0" xfId="0" applyFont="1" applyBorder="1" applyAlignment="1">
      <alignment horizontal="center" vertical="center"/>
    </xf>
    <xf numFmtId="0" fontId="14" fillId="0" borderId="0" xfId="0" applyFont="1" applyFill="1" applyBorder="1" applyAlignment="1">
      <alignment horizontal="center" vertical="center"/>
    </xf>
    <xf numFmtId="0" fontId="22" fillId="3" borderId="52"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46" xfId="0" applyFont="1" applyFill="1" applyBorder="1" applyAlignment="1">
      <alignment horizontal="center" vertical="center"/>
    </xf>
    <xf numFmtId="0" fontId="22" fillId="3" borderId="115" xfId="0" applyFont="1" applyFill="1" applyBorder="1" applyAlignment="1">
      <alignment horizontal="center" vertical="center"/>
    </xf>
    <xf numFmtId="0" fontId="22" fillId="3" borderId="116" xfId="0" applyFont="1" applyFill="1" applyBorder="1" applyAlignment="1">
      <alignment horizontal="center" vertical="center"/>
    </xf>
    <xf numFmtId="0" fontId="22" fillId="3" borderId="117" xfId="0" applyFont="1" applyFill="1" applyBorder="1" applyAlignment="1">
      <alignment horizontal="center" vertical="center"/>
    </xf>
    <xf numFmtId="0" fontId="14" fillId="0" borderId="63" xfId="0" applyFont="1" applyBorder="1" applyAlignment="1">
      <alignment horizontal="center" vertical="center"/>
    </xf>
    <xf numFmtId="0" fontId="14" fillId="0" borderId="6" xfId="0" applyFont="1" applyBorder="1" applyAlignment="1">
      <alignment horizontal="center" vertical="center"/>
    </xf>
    <xf numFmtId="0" fontId="14" fillId="0" borderId="88" xfId="0" applyFont="1" applyBorder="1" applyAlignment="1">
      <alignment horizontal="center" vertical="center"/>
    </xf>
    <xf numFmtId="0" fontId="14" fillId="0" borderId="56" xfId="0" applyFont="1" applyBorder="1" applyAlignment="1">
      <alignment horizontal="center" vertical="center"/>
    </xf>
    <xf numFmtId="0" fontId="14" fillId="0" borderId="89" xfId="0" applyFont="1" applyBorder="1" applyAlignment="1">
      <alignment horizontal="center" vertical="center"/>
    </xf>
    <xf numFmtId="179" fontId="14" fillId="3" borderId="63" xfId="4" applyNumberFormat="1" applyFont="1" applyFill="1" applyBorder="1" applyAlignment="1">
      <alignment vertical="center"/>
    </xf>
    <xf numFmtId="179" fontId="14" fillId="3" borderId="88" xfId="4" applyNumberFormat="1" applyFont="1" applyFill="1" applyBorder="1" applyAlignment="1">
      <alignment vertical="center"/>
    </xf>
    <xf numFmtId="179" fontId="14" fillId="3" borderId="56" xfId="4" applyNumberFormat="1" applyFont="1" applyFill="1" applyBorder="1" applyAlignment="1">
      <alignment vertical="center"/>
    </xf>
    <xf numFmtId="179" fontId="14" fillId="3" borderId="89" xfId="4" applyNumberFormat="1" applyFont="1" applyFill="1" applyBorder="1" applyAlignment="1">
      <alignment vertical="center"/>
    </xf>
    <xf numFmtId="0" fontId="14" fillId="0" borderId="5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9" fillId="0" borderId="5" xfId="0" applyFont="1" applyBorder="1" applyAlignment="1">
      <alignment horizontal="center" vertical="center" wrapText="1"/>
    </xf>
    <xf numFmtId="0" fontId="14" fillId="0" borderId="0" xfId="0" applyFont="1" applyBorder="1" applyAlignment="1">
      <alignment vertical="center"/>
    </xf>
    <xf numFmtId="178" fontId="9" fillId="3" borderId="0" xfId="0" applyNumberFormat="1" applyFont="1" applyFill="1" applyBorder="1" applyAlignment="1">
      <alignment horizontal="center" vertical="center" wrapText="1"/>
    </xf>
    <xf numFmtId="0" fontId="16" fillId="0" borderId="77" xfId="0" applyFont="1" applyBorder="1" applyAlignment="1">
      <alignment horizontal="right" vertical="top"/>
    </xf>
    <xf numFmtId="0" fontId="16" fillId="0" borderId="66" xfId="0" applyFont="1" applyBorder="1" applyAlignment="1">
      <alignment horizontal="right" vertical="top"/>
    </xf>
    <xf numFmtId="0" fontId="16" fillId="0" borderId="75" xfId="0" applyFont="1" applyBorder="1" applyAlignment="1">
      <alignment horizontal="right" vertical="top"/>
    </xf>
    <xf numFmtId="0" fontId="16" fillId="0" borderId="94" xfId="0" applyFont="1" applyBorder="1" applyAlignment="1">
      <alignment horizontal="right" vertical="top"/>
    </xf>
    <xf numFmtId="179" fontId="14" fillId="0" borderId="78" xfId="0" applyNumberFormat="1" applyFont="1" applyBorder="1" applyAlignment="1">
      <alignment vertical="center" shrinkToFit="1"/>
    </xf>
    <xf numFmtId="179" fontId="14" fillId="0" borderId="67" xfId="0" applyNumberFormat="1" applyFont="1" applyBorder="1" applyAlignment="1">
      <alignment vertical="center" shrinkToFit="1"/>
    </xf>
    <xf numFmtId="179" fontId="14" fillId="0" borderId="23" xfId="0" applyNumberFormat="1" applyFont="1" applyBorder="1" applyAlignment="1">
      <alignment vertical="center" shrinkToFit="1"/>
    </xf>
    <xf numFmtId="179" fontId="14" fillId="0" borderId="95" xfId="0" applyNumberFormat="1" applyFont="1" applyBorder="1" applyAlignment="1">
      <alignment vertical="center" shrinkToFit="1"/>
    </xf>
    <xf numFmtId="0" fontId="14" fillId="0" borderId="42" xfId="0" applyFont="1" applyBorder="1" applyAlignment="1">
      <alignment vertical="center"/>
    </xf>
    <xf numFmtId="0" fontId="14" fillId="0" borderId="65" xfId="0" applyFont="1" applyBorder="1" applyAlignment="1">
      <alignment vertical="center"/>
    </xf>
    <xf numFmtId="0" fontId="14" fillId="0" borderId="38" xfId="0" applyFont="1" applyBorder="1" applyAlignment="1">
      <alignment horizontal="center" vertical="center"/>
    </xf>
    <xf numFmtId="0" fontId="14" fillId="0" borderId="65" xfId="0" applyFont="1" applyBorder="1" applyAlignment="1">
      <alignment horizontal="center" vertical="center"/>
    </xf>
    <xf numFmtId="0" fontId="14" fillId="0" borderId="37" xfId="0" applyFont="1" applyBorder="1" applyAlignment="1">
      <alignment horizontal="center" vertical="center"/>
    </xf>
    <xf numFmtId="0" fontId="14" fillId="0" borderId="93" xfId="0" applyFont="1" applyBorder="1" applyAlignment="1">
      <alignment horizontal="center" vertical="center"/>
    </xf>
    <xf numFmtId="0" fontId="9" fillId="0" borderId="63" xfId="0" applyFont="1" applyBorder="1" applyAlignment="1">
      <alignment vertical="center" shrinkToFit="1"/>
    </xf>
    <xf numFmtId="0" fontId="9" fillId="0" borderId="88" xfId="0" applyFont="1" applyBorder="1" applyAlignment="1">
      <alignment vertical="center" shrinkToFit="1"/>
    </xf>
    <xf numFmtId="38" fontId="9" fillId="0" borderId="56" xfId="4" applyFont="1" applyFill="1" applyBorder="1" applyAlignment="1">
      <alignment horizontal="right" vertical="center" shrinkToFit="1"/>
    </xf>
    <xf numFmtId="38" fontId="9" fillId="0" borderId="89" xfId="4" applyFont="1" applyFill="1" applyBorder="1" applyAlignment="1">
      <alignment horizontal="right" vertical="center" shrinkToFit="1"/>
    </xf>
    <xf numFmtId="0" fontId="14" fillId="0" borderId="54" xfId="0" applyFont="1" applyBorder="1" applyAlignment="1">
      <alignment horizontal="center" vertical="center"/>
    </xf>
    <xf numFmtId="0" fontId="14" fillId="0" borderId="64" xfId="0" applyFont="1" applyBorder="1" applyAlignment="1">
      <alignment horizontal="center" vertical="center"/>
    </xf>
    <xf numFmtId="0" fontId="14" fillId="0" borderId="76" xfId="0" applyFont="1" applyBorder="1" applyAlignment="1">
      <alignment horizontal="center" vertical="center"/>
    </xf>
    <xf numFmtId="0" fontId="14" fillId="0" borderId="74" xfId="0" applyFont="1" applyBorder="1" applyAlignment="1">
      <alignment horizontal="center" vertical="center"/>
    </xf>
    <xf numFmtId="0" fontId="14" fillId="0" borderId="105" xfId="0" applyFont="1" applyBorder="1" applyAlignment="1">
      <alignment horizontal="center" vertical="center"/>
    </xf>
    <xf numFmtId="0" fontId="14" fillId="0" borderId="112" xfId="0" applyFont="1" applyBorder="1" applyAlignment="1">
      <alignment horizontal="center" vertical="center"/>
    </xf>
    <xf numFmtId="38" fontId="14" fillId="0" borderId="55" xfId="4" applyFont="1" applyBorder="1" applyAlignment="1">
      <alignment vertical="center"/>
    </xf>
    <xf numFmtId="38" fontId="14" fillId="0" borderId="87" xfId="4" applyFont="1" applyBorder="1" applyAlignment="1">
      <alignment vertical="center"/>
    </xf>
    <xf numFmtId="0" fontId="14" fillId="3" borderId="55" xfId="0" applyFont="1" applyFill="1" applyBorder="1" applyAlignment="1">
      <alignment vertical="center" shrinkToFit="1"/>
    </xf>
    <xf numFmtId="0" fontId="14" fillId="3" borderId="87" xfId="0" applyFont="1" applyFill="1" applyBorder="1" applyAlignment="1">
      <alignment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79" fontId="14" fillId="0" borderId="11" xfId="4" applyNumberFormat="1" applyFont="1" applyBorder="1" applyAlignment="1">
      <alignment vertical="center"/>
    </xf>
    <xf numFmtId="179" fontId="14" fillId="0" borderId="12" xfId="4" applyNumberFormat="1"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38" fontId="14" fillId="0" borderId="42" xfId="4" applyFont="1" applyBorder="1" applyAlignment="1">
      <alignment vertical="center"/>
    </xf>
    <xf numFmtId="38" fontId="14" fillId="0" borderId="40" xfId="4" applyFont="1" applyBorder="1" applyAlignment="1">
      <alignment vertical="center"/>
    </xf>
    <xf numFmtId="0" fontId="14" fillId="3" borderId="42" xfId="0" applyFont="1" applyFill="1" applyBorder="1" applyAlignment="1">
      <alignment vertical="center" shrinkToFit="1"/>
    </xf>
    <xf numFmtId="0" fontId="14" fillId="3" borderId="40" xfId="0" applyFont="1" applyFill="1" applyBorder="1" applyAlignment="1">
      <alignment vertical="center" shrinkToFit="1"/>
    </xf>
    <xf numFmtId="38" fontId="14" fillId="0" borderId="54" xfId="4" applyFont="1" applyBorder="1" applyAlignment="1">
      <alignment vertical="center"/>
    </xf>
    <xf numFmtId="38" fontId="14" fillId="0" borderId="86" xfId="4" applyFont="1" applyBorder="1" applyAlignment="1">
      <alignment vertical="center"/>
    </xf>
    <xf numFmtId="0" fontId="14" fillId="3" borderId="54" xfId="0" applyFont="1" applyFill="1" applyBorder="1" applyAlignment="1">
      <alignment vertical="center" shrinkToFit="1"/>
    </xf>
    <xf numFmtId="0" fontId="14" fillId="3" borderId="86" xfId="0" applyFont="1" applyFill="1" applyBorder="1" applyAlignment="1">
      <alignment vertical="center" shrinkToFit="1"/>
    </xf>
    <xf numFmtId="0" fontId="14" fillId="0" borderId="61" xfId="0" applyFont="1" applyBorder="1" applyAlignment="1">
      <alignment horizontal="center" vertical="center"/>
    </xf>
    <xf numFmtId="0" fontId="14" fillId="0" borderId="72" xfId="0" applyFont="1" applyBorder="1" applyAlignment="1">
      <alignment horizontal="center" vertical="center"/>
    </xf>
    <xf numFmtId="38" fontId="14" fillId="0" borderId="61" xfId="4" applyFont="1" applyBorder="1" applyAlignment="1">
      <alignment vertical="center"/>
    </xf>
    <xf numFmtId="38" fontId="14" fillId="0" borderId="84" xfId="4" applyFont="1" applyBorder="1" applyAlignment="1">
      <alignment vertical="center"/>
    </xf>
    <xf numFmtId="0" fontId="14" fillId="0" borderId="95" xfId="0" applyFont="1" applyBorder="1" applyAlignment="1">
      <alignment vertical="center"/>
    </xf>
    <xf numFmtId="0" fontId="14" fillId="0" borderId="103" xfId="0" applyFont="1" applyBorder="1" applyAlignment="1">
      <alignment vertical="center"/>
    </xf>
    <xf numFmtId="0" fontId="14" fillId="0" borderId="111" xfId="0" applyFont="1" applyBorder="1" applyAlignment="1">
      <alignment vertical="center"/>
    </xf>
    <xf numFmtId="0" fontId="14" fillId="0" borderId="62" xfId="0" applyFont="1" applyBorder="1" applyAlignment="1">
      <alignment horizontal="center" vertical="center"/>
    </xf>
    <xf numFmtId="0" fontId="14" fillId="0" borderId="73" xfId="0" applyFont="1" applyBorder="1" applyAlignment="1">
      <alignment horizontal="center" vertical="center"/>
    </xf>
    <xf numFmtId="0" fontId="14" fillId="0" borderId="85" xfId="0" applyFont="1" applyBorder="1" applyAlignment="1">
      <alignment horizontal="center" vertical="center"/>
    </xf>
    <xf numFmtId="0" fontId="14" fillId="0" borderId="98" xfId="0" applyFont="1" applyBorder="1" applyAlignment="1">
      <alignment horizontal="center" vertical="center"/>
    </xf>
    <xf numFmtId="0" fontId="14" fillId="0" borderId="104" xfId="0" applyFont="1" applyBorder="1" applyAlignment="1">
      <alignment horizontal="center" vertical="center"/>
    </xf>
    <xf numFmtId="0" fontId="14" fillId="0" borderId="59" xfId="0" applyFont="1" applyBorder="1" applyAlignment="1">
      <alignment vertical="center"/>
    </xf>
    <xf numFmtId="0" fontId="14" fillId="0" borderId="70" xfId="0" applyFont="1" applyBorder="1" applyAlignment="1">
      <alignment vertical="center"/>
    </xf>
    <xf numFmtId="38" fontId="14" fillId="0" borderId="79" xfId="4" applyFont="1" applyBorder="1" applyAlignment="1">
      <alignment vertical="center"/>
    </xf>
    <xf numFmtId="38" fontId="14" fillId="0" borderId="82" xfId="4" applyFont="1" applyBorder="1" applyAlignment="1">
      <alignment vertical="center"/>
    </xf>
    <xf numFmtId="0" fontId="14" fillId="0" borderId="97" xfId="0" applyFont="1" applyFill="1" applyBorder="1" applyAlignment="1">
      <alignment vertical="center"/>
    </xf>
    <xf numFmtId="0" fontId="14" fillId="0" borderId="51" xfId="0" applyFont="1" applyBorder="1" applyAlignment="1">
      <alignment vertical="center"/>
    </xf>
    <xf numFmtId="0" fontId="14" fillId="0" borderId="109" xfId="0" applyFont="1" applyFill="1" applyBorder="1" applyAlignment="1">
      <alignment vertical="center"/>
    </xf>
    <xf numFmtId="0" fontId="14" fillId="0" borderId="60" xfId="0" applyFont="1" applyBorder="1" applyAlignment="1">
      <alignment vertical="center"/>
    </xf>
    <xf numFmtId="0" fontId="14" fillId="0" borderId="71" xfId="0" applyFont="1" applyBorder="1" applyAlignment="1">
      <alignment vertical="center"/>
    </xf>
    <xf numFmtId="38" fontId="14" fillId="0" borderId="80" xfId="4" applyFont="1" applyBorder="1" applyAlignment="1">
      <alignment vertical="center"/>
    </xf>
    <xf numFmtId="38" fontId="14" fillId="0" borderId="83" xfId="4" applyFont="1" applyBorder="1" applyAlignment="1">
      <alignment vertical="center"/>
    </xf>
    <xf numFmtId="0" fontId="14" fillId="3" borderId="60" xfId="0" applyFont="1" applyFill="1" applyBorder="1" applyAlignment="1">
      <alignment vertical="center"/>
    </xf>
    <xf numFmtId="0" fontId="14" fillId="3" borderId="102" xfId="0" applyFont="1" applyFill="1" applyBorder="1" applyAlignment="1">
      <alignment vertical="center"/>
    </xf>
    <xf numFmtId="0" fontId="14" fillId="3" borderId="110" xfId="0" applyFont="1" applyFill="1" applyBorder="1" applyAlignment="1">
      <alignment vertical="center"/>
    </xf>
    <xf numFmtId="0" fontId="14" fillId="0" borderId="37" xfId="0" applyFont="1" applyBorder="1" applyAlignment="1">
      <alignment horizontal="distributed"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81" xfId="0" applyFont="1" applyBorder="1" applyAlignment="1">
      <alignment horizontal="center" vertical="center"/>
    </xf>
    <xf numFmtId="0" fontId="14" fillId="0" borderId="90" xfId="0" applyFont="1" applyBorder="1" applyAlignment="1">
      <alignment horizontal="center" vertical="center"/>
    </xf>
    <xf numFmtId="0" fontId="14" fillId="0" borderId="96" xfId="0" applyFont="1" applyBorder="1" applyAlignment="1">
      <alignment horizontal="center" vertical="center"/>
    </xf>
    <xf numFmtId="178" fontId="14" fillId="3" borderId="0" xfId="0" applyNumberFormat="1" applyFont="1" applyFill="1" applyBorder="1" applyAlignment="1">
      <alignment horizontal="center" vertical="center"/>
    </xf>
    <xf numFmtId="0" fontId="14" fillId="0" borderId="0" xfId="0" applyFont="1" applyBorder="1" applyAlignment="1">
      <alignment horizontal="distributed" vertical="center"/>
    </xf>
    <xf numFmtId="0" fontId="14" fillId="0" borderId="82" xfId="0" applyFont="1" applyFill="1" applyBorder="1" applyAlignment="1">
      <alignment horizontal="center" vertical="center" shrinkToFit="1"/>
    </xf>
    <xf numFmtId="0" fontId="22" fillId="0" borderId="5" xfId="0" applyFont="1" applyBorder="1" applyAlignment="1">
      <alignment horizontal="left" vertical="center"/>
    </xf>
    <xf numFmtId="0" fontId="16" fillId="7" borderId="125" xfId="0" applyFont="1" applyFill="1" applyBorder="1" applyAlignment="1">
      <alignment horizontal="center" vertical="center" shrinkToFit="1"/>
    </xf>
    <xf numFmtId="0" fontId="16" fillId="7" borderId="127" xfId="0" applyFont="1" applyFill="1" applyBorder="1" applyAlignment="1">
      <alignment horizontal="center" vertical="center" shrinkToFit="1"/>
    </xf>
    <xf numFmtId="0" fontId="17" fillId="0" borderId="23" xfId="0" applyFont="1" applyBorder="1" applyAlignment="1">
      <alignment horizontal="left" vertical="center"/>
    </xf>
    <xf numFmtId="0" fontId="14" fillId="0" borderId="8" xfId="0" applyFont="1" applyBorder="1" applyAlignment="1">
      <alignment horizontal="center" vertical="center"/>
    </xf>
    <xf numFmtId="0" fontId="23" fillId="7" borderId="119" xfId="0" applyFont="1" applyFill="1" applyBorder="1" applyAlignment="1">
      <alignment horizontal="center" vertical="center" shrinkToFit="1"/>
    </xf>
    <xf numFmtId="0" fontId="23" fillId="7" borderId="10" xfId="0" applyFont="1" applyFill="1" applyBorder="1" applyAlignment="1">
      <alignment horizontal="center" vertical="center" shrinkToFit="1"/>
    </xf>
    <xf numFmtId="0" fontId="27" fillId="0" borderId="13" xfId="0" applyFont="1" applyBorder="1" applyAlignment="1">
      <alignment horizontal="center" vertical="center" shrinkToFit="1"/>
    </xf>
    <xf numFmtId="0" fontId="27" fillId="0" borderId="19" xfId="0" applyFont="1" applyBorder="1" applyAlignment="1">
      <alignment horizontal="center" vertical="center" shrinkToFit="1"/>
    </xf>
    <xf numFmtId="0" fontId="16" fillId="7" borderId="129" xfId="0" applyFont="1" applyFill="1" applyBorder="1" applyAlignment="1">
      <alignment horizontal="center" vertical="center" shrinkToFit="1"/>
    </xf>
    <xf numFmtId="38" fontId="9" fillId="3" borderId="5" xfId="4" applyFont="1" applyFill="1" applyBorder="1" applyAlignment="1">
      <alignment horizontal="center" shrinkToFit="1"/>
    </xf>
    <xf numFmtId="38" fontId="13" fillId="0" borderId="37" xfId="4" applyFont="1" applyBorder="1" applyAlignment="1">
      <alignment vertical="center"/>
    </xf>
    <xf numFmtId="38" fontId="13" fillId="0" borderId="40" xfId="4" applyFont="1" applyBorder="1" applyAlignment="1">
      <alignment vertical="center"/>
    </xf>
    <xf numFmtId="38" fontId="13" fillId="3" borderId="0" xfId="4" applyFont="1" applyFill="1" applyBorder="1" applyAlignment="1">
      <alignment vertical="center"/>
    </xf>
    <xf numFmtId="38" fontId="13" fillId="0" borderId="134" xfId="4" applyFont="1" applyBorder="1" applyAlignment="1">
      <alignment vertical="center"/>
    </xf>
    <xf numFmtId="38" fontId="13" fillId="0" borderId="126" xfId="4" applyFont="1" applyBorder="1" applyAlignment="1">
      <alignment vertical="center"/>
    </xf>
    <xf numFmtId="38" fontId="13" fillId="0" borderId="56" xfId="4" applyFont="1" applyBorder="1" applyAlignment="1">
      <alignment horizontal="left" vertical="center" indent="1"/>
    </xf>
    <xf numFmtId="38" fontId="13" fillId="0" borderId="23" xfId="4" applyFont="1" applyBorder="1" applyAlignment="1">
      <alignment horizontal="left" vertical="center" indent="1"/>
    </xf>
    <xf numFmtId="38" fontId="13" fillId="3" borderId="23" xfId="4" applyFont="1" applyFill="1" applyBorder="1" applyAlignment="1">
      <alignment horizontal="right" vertical="center"/>
    </xf>
    <xf numFmtId="38" fontId="13" fillId="3" borderId="89" xfId="4" applyFont="1" applyFill="1" applyBorder="1" applyAlignment="1">
      <alignment horizontal="right" vertical="center"/>
    </xf>
    <xf numFmtId="38" fontId="13" fillId="0" borderId="79" xfId="4" applyFont="1" applyBorder="1" applyAlignment="1">
      <alignment horizontal="left" vertical="center" indent="1"/>
    </xf>
    <xf numFmtId="38" fontId="13" fillId="0" borderId="82" xfId="4" applyFont="1" applyBorder="1" applyAlignment="1">
      <alignment horizontal="left" vertical="center" indent="1"/>
    </xf>
    <xf numFmtId="38" fontId="13" fillId="3" borderId="82" xfId="4" applyFont="1" applyFill="1" applyBorder="1" applyAlignment="1">
      <alignment horizontal="right" vertical="center" shrinkToFit="1"/>
    </xf>
    <xf numFmtId="38" fontId="13" fillId="3" borderId="91" xfId="4" applyFont="1" applyFill="1" applyBorder="1" applyAlignment="1">
      <alignment horizontal="right" vertical="center" shrinkToFit="1"/>
    </xf>
    <xf numFmtId="38" fontId="13" fillId="3" borderId="75" xfId="4" applyFont="1" applyFill="1" applyBorder="1" applyAlignment="1">
      <alignment vertical="center"/>
    </xf>
    <xf numFmtId="38" fontId="13" fillId="3" borderId="87" xfId="4" applyFont="1" applyFill="1" applyBorder="1" applyAlignment="1">
      <alignment vertical="center"/>
    </xf>
    <xf numFmtId="0" fontId="28" fillId="0" borderId="41" xfId="0" applyFont="1" applyBorder="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vertical="center"/>
    </xf>
    <xf numFmtId="38" fontId="13" fillId="0" borderId="74" xfId="4" applyFont="1" applyBorder="1" applyAlignment="1">
      <alignment vertical="center"/>
    </xf>
    <xf numFmtId="38" fontId="13" fillId="0" borderId="86" xfId="4" applyFont="1" applyBorder="1" applyAlignment="1">
      <alignment vertical="center"/>
    </xf>
    <xf numFmtId="38" fontId="13" fillId="3" borderId="6" xfId="4" applyFont="1" applyFill="1" applyBorder="1" applyAlignment="1">
      <alignment vertical="center" shrinkToFit="1"/>
    </xf>
    <xf numFmtId="38" fontId="13" fillId="3" borderId="88" xfId="4" applyFont="1" applyFill="1" applyBorder="1" applyAlignment="1">
      <alignment vertical="center" shrinkToFit="1"/>
    </xf>
    <xf numFmtId="0" fontId="13" fillId="3" borderId="11" xfId="0" applyFont="1" applyFill="1" applyBorder="1" applyAlignment="1">
      <alignment horizontal="left" vertical="center" indent="1"/>
    </xf>
    <xf numFmtId="0" fontId="13" fillId="3" borderId="41" xfId="0" applyFont="1" applyFill="1" applyBorder="1" applyAlignment="1">
      <alignment horizontal="left" vertical="center" indent="1"/>
    </xf>
    <xf numFmtId="0" fontId="13" fillId="3" borderId="12" xfId="0" applyFont="1" applyFill="1" applyBorder="1" applyAlignment="1">
      <alignment horizontal="left" vertical="center" indent="1"/>
    </xf>
    <xf numFmtId="38" fontId="13" fillId="3" borderId="11" xfId="4" applyFont="1" applyFill="1" applyBorder="1" applyAlignment="1">
      <alignment horizontal="right" vertical="center" indent="1"/>
    </xf>
    <xf numFmtId="38" fontId="13" fillId="3" borderId="12" xfId="4" applyFont="1" applyFill="1" applyBorder="1" applyAlignment="1">
      <alignment horizontal="right" vertical="center" indent="1"/>
    </xf>
    <xf numFmtId="0" fontId="13" fillId="3" borderId="41" xfId="0" applyFont="1" applyFill="1" applyBorder="1" applyAlignment="1">
      <alignment horizontal="center" vertical="center"/>
    </xf>
    <xf numFmtId="0" fontId="13" fillId="3" borderId="12" xfId="0" applyFont="1" applyFill="1" applyBorder="1" applyAlignment="1">
      <alignment horizontal="center" vertical="center"/>
    </xf>
    <xf numFmtId="0" fontId="31" fillId="0" borderId="0" xfId="0" applyFont="1" applyBorder="1" applyAlignment="1">
      <alignment horizontal="right"/>
    </xf>
    <xf numFmtId="0" fontId="31" fillId="0" borderId="23" xfId="0" applyFont="1" applyBorder="1" applyAlignment="1">
      <alignment horizontal="right"/>
    </xf>
    <xf numFmtId="0" fontId="13" fillId="3" borderId="11" xfId="0" applyFont="1" applyFill="1" applyBorder="1" applyAlignment="1">
      <alignment horizontal="left" vertical="center" indent="1" shrinkToFit="1"/>
    </xf>
    <xf numFmtId="0" fontId="13" fillId="3" borderId="41" xfId="0" applyFont="1" applyFill="1" applyBorder="1" applyAlignment="1">
      <alignment horizontal="left" vertical="center" indent="1" shrinkToFit="1"/>
    </xf>
    <xf numFmtId="0" fontId="13" fillId="3" borderId="12" xfId="0" applyFont="1" applyFill="1" applyBorder="1" applyAlignment="1">
      <alignment horizontal="left" vertical="center" indent="1" shrinkToFit="1"/>
    </xf>
    <xf numFmtId="0" fontId="13" fillId="0" borderId="23" xfId="0" applyFont="1" applyBorder="1" applyAlignment="1">
      <alignment horizontal="left" vertical="center" indent="1"/>
    </xf>
    <xf numFmtId="0" fontId="28" fillId="0" borderId="58" xfId="0" applyFont="1" applyBorder="1" applyAlignment="1">
      <alignment horizontal="left" vertical="center" indent="1"/>
    </xf>
    <xf numFmtId="0" fontId="28" fillId="0" borderId="81" xfId="0" applyFont="1" applyBorder="1" applyAlignment="1">
      <alignment horizontal="left" vertical="center" indent="1"/>
    </xf>
    <xf numFmtId="0" fontId="28" fillId="0" borderId="90" xfId="0" applyFont="1" applyBorder="1" applyAlignment="1">
      <alignment horizontal="left" vertical="center" indent="1"/>
    </xf>
    <xf numFmtId="0" fontId="28" fillId="0" borderId="135" xfId="0" applyFont="1" applyFill="1" applyBorder="1" applyAlignment="1">
      <alignment horizontal="center"/>
    </xf>
    <xf numFmtId="0" fontId="28" fillId="0" borderId="13" xfId="0" applyFont="1" applyBorder="1" applyAlignment="1">
      <alignment horizontal="distributed" vertical="center" indent="1"/>
    </xf>
    <xf numFmtId="0" fontId="28" fillId="0" borderId="10" xfId="0" applyFont="1" applyBorder="1" applyAlignment="1">
      <alignment horizontal="distributed" vertical="center" indent="1"/>
    </xf>
    <xf numFmtId="38" fontId="28" fillId="0" borderId="13" xfId="4" applyFont="1" applyBorder="1" applyAlignment="1">
      <alignment vertical="center"/>
    </xf>
    <xf numFmtId="38" fontId="28" fillId="0" borderId="10" xfId="4" applyFont="1" applyBorder="1" applyAlignment="1">
      <alignment vertical="center"/>
    </xf>
    <xf numFmtId="38" fontId="28" fillId="0" borderId="130" xfId="4" applyFont="1" applyBorder="1" applyAlignment="1">
      <alignment vertical="center"/>
    </xf>
    <xf numFmtId="38" fontId="28" fillId="0" borderId="26" xfId="4" applyFont="1" applyBorder="1" applyAlignment="1">
      <alignment vertical="center"/>
    </xf>
    <xf numFmtId="38" fontId="28" fillId="0" borderId="56" xfId="4" applyFont="1" applyBorder="1" applyAlignment="1">
      <alignment vertical="center"/>
    </xf>
    <xf numFmtId="0" fontId="13" fillId="3" borderId="58" xfId="0" applyFont="1" applyFill="1" applyBorder="1" applyAlignment="1">
      <alignment horizontal="left" vertical="center" indent="1"/>
    </xf>
    <xf numFmtId="0" fontId="13" fillId="3" borderId="81" xfId="0" applyFont="1" applyFill="1" applyBorder="1" applyAlignment="1">
      <alignment horizontal="left" vertical="center" indent="1"/>
    </xf>
    <xf numFmtId="0" fontId="13" fillId="3" borderId="90" xfId="0" applyFont="1" applyFill="1" applyBorder="1" applyAlignment="1">
      <alignment horizontal="left" vertical="center" indent="1"/>
    </xf>
    <xf numFmtId="0" fontId="28" fillId="0" borderId="11" xfId="0" applyFont="1" applyBorder="1" applyAlignment="1">
      <alignment horizontal="distributed" vertical="center" indent="7"/>
    </xf>
    <xf numFmtId="0" fontId="28" fillId="0" borderId="41" xfId="0" applyFont="1" applyBorder="1" applyAlignment="1">
      <alignment horizontal="distributed" vertical="center" indent="7"/>
    </xf>
    <xf numFmtId="0" fontId="28" fillId="0" borderId="12" xfId="0" applyFont="1" applyBorder="1" applyAlignment="1">
      <alignment horizontal="distributed" vertical="center" indent="7"/>
    </xf>
    <xf numFmtId="0" fontId="13" fillId="0" borderId="6" xfId="0" applyFont="1" applyBorder="1" applyAlignment="1">
      <alignment horizontal="left" vertical="center" indent="1"/>
    </xf>
    <xf numFmtId="0" fontId="13" fillId="0" borderId="41" xfId="0" applyFont="1" applyBorder="1" applyAlignment="1">
      <alignment horizontal="left" vertical="center"/>
    </xf>
    <xf numFmtId="0" fontId="13" fillId="0" borderId="12" xfId="0" applyFont="1" applyBorder="1" applyAlignment="1">
      <alignment horizontal="left" vertical="center"/>
    </xf>
    <xf numFmtId="0" fontId="29" fillId="0" borderId="0" xfId="0" applyFont="1" applyBorder="1" applyAlignment="1">
      <alignment horizontal="left" vertical="center"/>
    </xf>
    <xf numFmtId="0" fontId="34" fillId="0" borderId="0" xfId="0" applyFont="1" applyBorder="1" applyAlignment="1">
      <alignment horizontal="center" vertical="center"/>
    </xf>
    <xf numFmtId="0" fontId="3" fillId="9" borderId="8"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0"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7" fillId="0" borderId="23" xfId="3" applyFont="1" applyBorder="1" applyAlignment="1">
      <alignment horizontal="center" vertical="center"/>
    </xf>
    <xf numFmtId="181" fontId="3" fillId="3" borderId="2" xfId="0" applyNumberFormat="1" applyFont="1" applyFill="1" applyBorder="1" applyAlignment="1">
      <alignment horizontal="center" vertical="center"/>
    </xf>
    <xf numFmtId="182" fontId="3" fillId="3" borderId="3" xfId="0" applyNumberFormat="1" applyFont="1" applyFill="1" applyBorder="1" applyAlignment="1">
      <alignment horizontal="center" vertical="center"/>
    </xf>
    <xf numFmtId="182" fontId="3" fillId="0" borderId="0" xfId="0" applyNumberFormat="1" applyFont="1" applyFill="1" applyAlignment="1">
      <alignment horizontal="center" vertical="center" shrinkToFit="1"/>
    </xf>
    <xf numFmtId="182" fontId="14" fillId="0" borderId="23" xfId="0" applyNumberFormat="1" applyFont="1" applyBorder="1" applyAlignment="1">
      <alignment horizontal="center" vertical="center"/>
    </xf>
    <xf numFmtId="182" fontId="14" fillId="0" borderId="0" xfId="0" applyNumberFormat="1" applyFont="1" applyFill="1" applyBorder="1" applyAlignment="1">
      <alignment horizontal="center" vertical="center"/>
    </xf>
    <xf numFmtId="181" fontId="29" fillId="0" borderId="0" xfId="0" applyNumberFormat="1" applyFont="1" applyFill="1" applyBorder="1" applyAlignment="1">
      <alignment horizontal="center" vertical="center"/>
    </xf>
    <xf numFmtId="181" fontId="13" fillId="0" borderId="11" xfId="0" applyNumberFormat="1" applyFont="1" applyFill="1" applyBorder="1" applyAlignment="1">
      <alignment horizontal="center" vertical="center"/>
    </xf>
    <xf numFmtId="181" fontId="13" fillId="0" borderId="41" xfId="0" applyNumberFormat="1" applyFont="1" applyFill="1" applyBorder="1" applyAlignment="1">
      <alignment horizontal="center" vertical="center"/>
    </xf>
  </cellXfs>
  <cellStyles count="5">
    <cellStyle name="桁区切り" xfId="4" builtinId="6"/>
    <cellStyle name="桁区切り_02-2：R3様式（収支報告書）記入例" xfId="1" xr:uid="{00000000-0005-0000-0000-000000000000}"/>
    <cellStyle name="標準" xfId="0" builtinId="0"/>
    <cellStyle name="標準 2" xfId="2" xr:uid="{00000000-0005-0000-0000-000002000000}"/>
    <cellStyle name="標準_02-2：R3様式（収支報告書）記入例" xfId="3" xr:uid="{00000000-0005-0000-0000-000003000000}"/>
  </cellStyles>
  <dxfs count="0"/>
  <tableStyles count="0" defaultTableStyle="TableStyleMedium2" defaultPivotStyle="PivotStyleLight16"/>
  <colors>
    <mruColors>
      <color rgb="FF0000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3</xdr:row>
          <xdr:rowOff>22860</xdr:rowOff>
        </xdr:from>
        <xdr:to>
          <xdr:col>9</xdr:col>
          <xdr:colOff>1272540</xdr:colOff>
          <xdr:row>4</xdr:row>
          <xdr:rowOff>137160</xdr:rowOff>
        </xdr:to>
        <xdr:sp macro="" textlink="">
          <xdr:nvSpPr>
            <xdr:cNvPr id="11267" name="オブジェクト 3" descr="rId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xdr:col>
      <xdr:colOff>35560</xdr:colOff>
      <xdr:row>6</xdr:row>
      <xdr:rowOff>169545</xdr:rowOff>
    </xdr:from>
    <xdr:to>
      <xdr:col>9</xdr:col>
      <xdr:colOff>1240790</xdr:colOff>
      <xdr:row>11</xdr:row>
      <xdr:rowOff>76200</xdr:rowOff>
    </xdr:to>
    <xdr:sp macro="" textlink="">
      <xdr:nvSpPr>
        <xdr:cNvPr id="6" name="テキスト 4">
          <a:extLst>
            <a:ext uri="{FF2B5EF4-FFF2-40B4-BE49-F238E27FC236}">
              <a16:creationId xmlns:a16="http://schemas.microsoft.com/office/drawing/2014/main" id="{00000000-0008-0000-0000-000006000000}"/>
            </a:ext>
          </a:extLst>
        </xdr:cNvPr>
        <xdr:cNvSpPr txBox="1"/>
      </xdr:nvSpPr>
      <xdr:spPr>
        <a:xfrm>
          <a:off x="5565140" y="1442085"/>
          <a:ext cx="3390900" cy="104965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ＭＳ ゴシック"/>
              <a:ea typeface="ＭＳ ゴシック"/>
            </a:rPr>
            <a:t>★注意！</a:t>
          </a:r>
        </a:p>
        <a:p>
          <a:r>
            <a:rPr kumimoji="1" lang="ja-JP" altLang="en-US" sz="1400">
              <a:solidFill>
                <a:srgbClr val="FF0000"/>
              </a:solidFill>
              <a:latin typeface="ＭＳ 明朝"/>
              <a:ea typeface="ＭＳ 明朝"/>
            </a:rPr>
            <a:t>シート名の変更や、シートのコピーは</a:t>
          </a:r>
        </a:p>
        <a:p>
          <a:r>
            <a:rPr kumimoji="1" lang="ja-JP" altLang="en-US" sz="1400">
              <a:solidFill>
                <a:srgbClr val="FF0000"/>
              </a:solidFill>
              <a:latin typeface="ＭＳ 明朝"/>
              <a:ea typeface="ＭＳ 明朝"/>
            </a:rPr>
            <a:t>しないでください。</a:t>
          </a:r>
        </a:p>
        <a:p>
          <a:r>
            <a:rPr kumimoji="1" lang="ja-JP" altLang="en-US" sz="1400" b="1">
              <a:solidFill>
                <a:srgbClr val="FF0000"/>
              </a:solidFill>
              <a:latin typeface="ＭＳ ゴシック"/>
              <a:ea typeface="ＭＳ ゴシック"/>
            </a:rPr>
            <a:t>自動計算式が崩れてしまいます。</a:t>
          </a:r>
        </a:p>
      </xdr:txBody>
    </xdr:sp>
    <xdr:clientData/>
  </xdr:twoCellAnchor>
  <xdr:twoCellAnchor>
    <xdr:from>
      <xdr:col>6</xdr:col>
      <xdr:colOff>836930</xdr:colOff>
      <xdr:row>19</xdr:row>
      <xdr:rowOff>50800</xdr:rowOff>
    </xdr:from>
    <xdr:to>
      <xdr:col>9</xdr:col>
      <xdr:colOff>164465</xdr:colOff>
      <xdr:row>21</xdr:row>
      <xdr:rowOff>125730</xdr:rowOff>
    </xdr:to>
    <xdr:sp macro="" textlink="">
      <xdr:nvSpPr>
        <xdr:cNvPr id="7" name="テキスト 5">
          <a:extLst>
            <a:ext uri="{FF2B5EF4-FFF2-40B4-BE49-F238E27FC236}">
              <a16:creationId xmlns:a16="http://schemas.microsoft.com/office/drawing/2014/main" id="{00000000-0008-0000-0000-000007000000}"/>
            </a:ext>
          </a:extLst>
        </xdr:cNvPr>
        <xdr:cNvSpPr txBox="1"/>
      </xdr:nvSpPr>
      <xdr:spPr>
        <a:xfrm>
          <a:off x="5223510" y="4295140"/>
          <a:ext cx="2656205" cy="532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農業を営む者 → 農業所得</a:t>
          </a:r>
        </a:p>
        <a:p>
          <a:r>
            <a:rPr kumimoji="1" lang="ja-JP" altLang="en-US" sz="1200" b="0">
              <a:solidFill>
                <a:sysClr val="windowText" lastClr="000000"/>
              </a:solidFill>
              <a:latin typeface="ＭＳ ゴシック"/>
              <a:ea typeface="ＭＳ ゴシック"/>
            </a:rPr>
            <a:t>農業を営む者以外 → 雑所得等</a:t>
          </a:r>
        </a:p>
      </xdr:txBody>
    </xdr:sp>
    <xdr:clientData/>
  </xdr:twoCellAnchor>
  <xdr:twoCellAnchor>
    <xdr:from>
      <xdr:col>4</xdr:col>
      <xdr:colOff>520700</xdr:colOff>
      <xdr:row>26</xdr:row>
      <xdr:rowOff>60325</xdr:rowOff>
    </xdr:from>
    <xdr:to>
      <xdr:col>9</xdr:col>
      <xdr:colOff>1229360</xdr:colOff>
      <xdr:row>47</xdr:row>
      <xdr:rowOff>142875</xdr:rowOff>
    </xdr:to>
    <xdr:sp macro="" textlink="">
      <xdr:nvSpPr>
        <xdr:cNvPr id="8" name="テキスト 6">
          <a:extLst>
            <a:ext uri="{FF2B5EF4-FFF2-40B4-BE49-F238E27FC236}">
              <a16:creationId xmlns:a16="http://schemas.microsoft.com/office/drawing/2014/main" id="{00000000-0008-0000-0000-000008000000}"/>
            </a:ext>
          </a:extLst>
        </xdr:cNvPr>
        <xdr:cNvSpPr txBox="1"/>
      </xdr:nvSpPr>
      <xdr:spPr>
        <a:xfrm>
          <a:off x="3040380" y="5904865"/>
          <a:ext cx="5904230" cy="45783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 収支報告書の減価償却について 】</a:t>
          </a:r>
        </a:p>
        <a:p>
          <a:r>
            <a:rPr kumimoji="1" lang="ja-JP" altLang="en-US" sz="1200" b="0">
              <a:solidFill>
                <a:sysClr val="windowText" lastClr="000000"/>
              </a:solidFill>
              <a:latin typeface="ＭＳ ゴシック"/>
              <a:ea typeface="ＭＳ ゴシック"/>
            </a:rPr>
            <a:t>　農業共同機械の購入費など、農業に直接関係のある資産の取得については、</a:t>
          </a:r>
        </a:p>
        <a:p>
          <a:r>
            <a:rPr kumimoji="1" lang="ja-JP" altLang="en-US" sz="1200" b="0">
              <a:solidFill>
                <a:sysClr val="windowText" lastClr="000000"/>
              </a:solidFill>
              <a:latin typeface="ＭＳ ゴシック"/>
              <a:ea typeface="ＭＳ ゴシック"/>
            </a:rPr>
            <a:t>減価償却費として複数年に渡り必要経費に計上することができます。</a:t>
          </a:r>
        </a:p>
        <a:p>
          <a:r>
            <a:rPr kumimoji="1" lang="ja-JP" altLang="en-US" sz="1200" b="0">
              <a:solidFill>
                <a:sysClr val="windowText" lastClr="000000"/>
              </a:solidFill>
              <a:latin typeface="ＭＳ ゴシック"/>
              <a:ea typeface="ＭＳ ゴシック"/>
            </a:rPr>
            <a:t>　</a:t>
          </a:r>
          <a:r>
            <a:rPr kumimoji="1" lang="ja-JP" altLang="en-US" sz="1200" b="0">
              <a:solidFill>
                <a:srgbClr val="FF0000"/>
              </a:solidFill>
              <a:latin typeface="ＭＳ ゴシック"/>
              <a:ea typeface="ＭＳ ゴシック"/>
            </a:rPr>
            <a:t>該当する場合は、個々に農政課にご相談ください。</a:t>
          </a:r>
        </a:p>
        <a:p>
          <a:endParaRPr kumimoji="1" lang="ja-JP" altLang="en-US" sz="1200" b="0">
            <a:solidFill>
              <a:srgbClr val="FF0000"/>
            </a:solidFill>
            <a:latin typeface="ＭＳ ゴシック"/>
            <a:ea typeface="ＭＳ ゴシック"/>
          </a:endParaRPr>
        </a:p>
        <a:p>
          <a:r>
            <a:rPr kumimoji="1" lang="ja-JP" altLang="en-US" sz="1200" b="1">
              <a:solidFill>
                <a:srgbClr val="FF0000"/>
              </a:solidFill>
              <a:latin typeface="ＭＳ ゴシック"/>
              <a:ea typeface="ＭＳ ゴシック"/>
            </a:rPr>
            <a:t>　※ 該当する（減価償却する）かの判断</a:t>
          </a:r>
        </a:p>
        <a:p>
          <a:r>
            <a:rPr kumimoji="1" lang="ja-JP" altLang="en-US" sz="1200" b="0">
              <a:solidFill>
                <a:sysClr val="windowText" lastClr="000000"/>
              </a:solidFill>
              <a:latin typeface="ＭＳ ゴシック"/>
              <a:ea typeface="ＭＳ ゴシック"/>
            </a:rPr>
            <a:t>　機械等の購入費</a:t>
          </a:r>
          <a:r>
            <a:rPr kumimoji="1" lang="ja-JP" altLang="en-US" sz="1200" b="0" u="sng">
              <a:solidFill>
                <a:srgbClr val="FF0000"/>
              </a:solidFill>
              <a:latin typeface="ＭＳ ゴシック"/>
              <a:ea typeface="ＭＳ ゴシック"/>
            </a:rPr>
            <a:t>（取得価額）を、構成員数で按分した金額を基準</a:t>
          </a:r>
          <a:r>
            <a:rPr kumimoji="1" lang="ja-JP" altLang="en-US" sz="1200" b="0">
              <a:solidFill>
                <a:sysClr val="windowText" lastClr="000000"/>
              </a:solidFill>
              <a:latin typeface="ＭＳ ゴシック"/>
              <a:ea typeface="ＭＳ ゴシック"/>
            </a:rPr>
            <a:t>に判断する。</a:t>
          </a:r>
        </a:p>
        <a:p>
          <a:r>
            <a:rPr kumimoji="1" lang="ja-JP" altLang="en-US" sz="1200" b="0">
              <a:solidFill>
                <a:sysClr val="windowText" lastClr="000000"/>
              </a:solidFill>
              <a:latin typeface="ＭＳ ゴシック"/>
              <a:ea typeface="ＭＳ ゴシック"/>
            </a:rPr>
            <a:t>　　（次のイ・ウの場合が該当）</a:t>
          </a:r>
        </a:p>
        <a:p>
          <a:endParaRPr kumimoji="1" lang="ja-JP" altLang="en-US" sz="1200" b="0">
            <a:solidFill>
              <a:sysClr val="windowText" lastClr="000000"/>
            </a:solidFill>
            <a:latin typeface="ＭＳ ゴシック"/>
            <a:ea typeface="ＭＳ ゴシック"/>
          </a:endParaRPr>
        </a:p>
        <a:p>
          <a:r>
            <a:rPr kumimoji="1" lang="ja-JP" altLang="en-US" sz="1200" b="1">
              <a:solidFill>
                <a:sysClr val="windowText" lastClr="000000"/>
              </a:solidFill>
              <a:latin typeface="ＭＳ ゴシック"/>
              <a:ea typeface="ＭＳ ゴシック"/>
            </a:rPr>
            <a:t>（ア）１０万円未満または使用可能期間が１年未満のもの</a:t>
          </a:r>
        </a:p>
        <a:p>
          <a:r>
            <a:rPr kumimoji="1" lang="ja-JP" altLang="en-US" sz="1200" b="1">
              <a:solidFill>
                <a:sysClr val="windowText" lastClr="000000"/>
              </a:solidFill>
              <a:latin typeface="ＭＳ ゴシック"/>
              <a:ea typeface="ＭＳ ゴシック"/>
            </a:rPr>
            <a:t>　　→ 使用した年の必要経費に</a:t>
          </a:r>
          <a:r>
            <a:rPr kumimoji="1" lang="ja-JP" altLang="en-US" sz="1200" b="1" u="sng">
              <a:solidFill>
                <a:srgbClr val="FF0000"/>
              </a:solidFill>
              <a:latin typeface="ＭＳ ゴシック"/>
              <a:ea typeface="ＭＳ ゴシック"/>
            </a:rPr>
            <a:t>一括参入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（イ）１０万円以上２０万円未満のもの</a:t>
          </a:r>
        </a:p>
        <a:p>
          <a:r>
            <a:rPr kumimoji="1" lang="ja-JP" altLang="en-US" sz="1200" b="0">
              <a:solidFill>
                <a:sysClr val="windowText" lastClr="000000"/>
              </a:solidFill>
              <a:latin typeface="ＭＳ ゴシック"/>
              <a:ea typeface="ＭＳ ゴシック"/>
            </a:rPr>
            <a:t>　　→ 次の２つの方法から選択</a:t>
          </a:r>
        </a:p>
        <a:p>
          <a:r>
            <a:rPr kumimoji="1" lang="ja-JP" altLang="en-US" sz="1200" b="0">
              <a:solidFill>
                <a:sysClr val="windowText" lastClr="000000"/>
              </a:solidFill>
              <a:latin typeface="ＭＳ ゴシック"/>
              <a:ea typeface="ＭＳ ゴシック"/>
            </a:rPr>
            <a:t>　　　（イー１）通常の減価償却費の計算</a:t>
          </a:r>
        </a:p>
        <a:p>
          <a:r>
            <a:rPr kumimoji="1" lang="ja-JP" altLang="en-US" sz="1200" b="0">
              <a:solidFill>
                <a:sysClr val="windowText" lastClr="000000"/>
              </a:solidFill>
              <a:latin typeface="ＭＳ ゴシック"/>
              <a:ea typeface="ＭＳ ゴシック"/>
            </a:rPr>
            <a:t>　　　（イー２）３年間で取得価格の1/3ずつを、</a:t>
          </a:r>
        </a:p>
        <a:p>
          <a:r>
            <a:rPr kumimoji="1" lang="ja-JP" altLang="en-US" sz="1200" b="0">
              <a:solidFill>
                <a:sysClr val="windowText" lastClr="000000"/>
              </a:solidFill>
              <a:latin typeface="ＭＳ ゴシック"/>
              <a:ea typeface="ＭＳ ゴシック"/>
            </a:rPr>
            <a:t>　　　　　　　　各年の減価償却費に参入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（ウ）２０万円以上</a:t>
          </a:r>
        </a:p>
        <a:p>
          <a:r>
            <a:rPr kumimoji="1" lang="ja-JP" altLang="en-US" sz="1200" b="0">
              <a:solidFill>
                <a:sysClr val="windowText" lastClr="000000"/>
              </a:solidFill>
              <a:latin typeface="ＭＳ ゴシック"/>
              <a:ea typeface="ＭＳ ゴシック"/>
            </a:rPr>
            <a:t>　→ 通常の減価償却費の計算</a:t>
          </a:r>
        </a:p>
        <a:p>
          <a:endParaRPr kumimoji="1" lang="ja-JP" altLang="en-US" sz="1100" b="0">
            <a:solidFill>
              <a:sysClr val="windowText" lastClr="000000"/>
            </a:solidFill>
            <a:latin typeface="ＭＳ ゴシック"/>
            <a:ea typeface="ＭＳ ゴシック"/>
          </a:endParaRPr>
        </a:p>
      </xdr:txBody>
    </xdr:sp>
    <xdr:clientData/>
  </xdr:twoCellAnchor>
  <xdr:twoCellAnchor>
    <xdr:from>
      <xdr:col>6</xdr:col>
      <xdr:colOff>842645</xdr:colOff>
      <xdr:row>41</xdr:row>
      <xdr:rowOff>152400</xdr:rowOff>
    </xdr:from>
    <xdr:to>
      <xdr:col>9</xdr:col>
      <xdr:colOff>1287780</xdr:colOff>
      <xdr:row>47</xdr:row>
      <xdr:rowOff>73660</xdr:rowOff>
    </xdr:to>
    <xdr:sp macro="" textlink="">
      <xdr:nvSpPr>
        <xdr:cNvPr id="9" name="テキスト 7">
          <a:extLst>
            <a:ext uri="{FF2B5EF4-FFF2-40B4-BE49-F238E27FC236}">
              <a16:creationId xmlns:a16="http://schemas.microsoft.com/office/drawing/2014/main" id="{00000000-0008-0000-0000-000009000000}"/>
            </a:ext>
          </a:extLst>
        </xdr:cNvPr>
        <xdr:cNvSpPr txBox="1"/>
      </xdr:nvSpPr>
      <xdr:spPr>
        <a:xfrm>
          <a:off x="5229225" y="9425940"/>
          <a:ext cx="3773805" cy="988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（例１）取得価額1,000,000円、協定構成員12人</a:t>
          </a:r>
        </a:p>
        <a:p>
          <a:r>
            <a:rPr kumimoji="1" lang="ja-JP" altLang="en-US" sz="1000" b="0">
              <a:solidFill>
                <a:sysClr val="windowText" lastClr="000000"/>
              </a:solidFill>
              <a:latin typeface="ＭＳ ゴシック"/>
              <a:ea typeface="ＭＳ ゴシック"/>
            </a:rPr>
            <a:t>　　　　→　ア（減価償却しない）※１人当たり１０万円未満</a:t>
          </a:r>
        </a:p>
        <a:p>
          <a:endParaRPr kumimoji="1" lang="ja-JP" altLang="en-US" sz="1000" b="0">
            <a:solidFill>
              <a:sysClr val="windowText" lastClr="000000"/>
            </a:solidFill>
            <a:latin typeface="ＭＳ ゴシック"/>
            <a:ea typeface="ＭＳ ゴシック"/>
          </a:endParaRPr>
        </a:p>
        <a:p>
          <a:r>
            <a:rPr kumimoji="1" lang="ja-JP" altLang="en-US" sz="1000" b="0">
              <a:solidFill>
                <a:sysClr val="windowText" lastClr="000000"/>
              </a:solidFill>
              <a:latin typeface="ＭＳ ゴシック"/>
              <a:ea typeface="ＭＳ ゴシック"/>
            </a:rPr>
            <a:t>（例２）取得価額5,000,000円、協定構成員20人</a:t>
          </a:r>
        </a:p>
        <a:p>
          <a:r>
            <a:rPr kumimoji="1" lang="ja-JP" altLang="en-US" sz="1000" b="0">
              <a:solidFill>
                <a:sysClr val="windowText" lastClr="000000"/>
              </a:solidFill>
              <a:latin typeface="ＭＳ ゴシック"/>
              <a:ea typeface="ＭＳ ゴシック"/>
            </a:rPr>
            <a:t>　　　　→　ウ（減価償却する）　※１人当たり２０万円以上</a:t>
          </a:r>
        </a:p>
        <a:p>
          <a:endParaRPr kumimoji="1" lang="ja-JP" altLang="en-US" sz="1200" b="0">
            <a:solidFill>
              <a:sysClr val="windowText" lastClr="000000"/>
            </a:solidFill>
            <a:latin typeface="ＭＳ ゴシック"/>
            <a:ea typeface="ＭＳ ゴシック"/>
          </a:endParaRPr>
        </a:p>
      </xdr:txBody>
    </xdr:sp>
    <xdr:clientData/>
  </xdr:twoCellAnchor>
  <xdr:twoCellAnchor>
    <xdr:from>
      <xdr:col>7</xdr:col>
      <xdr:colOff>1033780</xdr:colOff>
      <xdr:row>35</xdr:row>
      <xdr:rowOff>67310</xdr:rowOff>
    </xdr:from>
    <xdr:to>
      <xdr:col>9</xdr:col>
      <xdr:colOff>1132205</xdr:colOff>
      <xdr:row>39</xdr:row>
      <xdr:rowOff>167005</xdr:rowOff>
    </xdr:to>
    <xdr:sp macro="" textlink="">
      <xdr:nvSpPr>
        <xdr:cNvPr id="10" name="テキスト 8">
          <a:extLst>
            <a:ext uri="{FF2B5EF4-FFF2-40B4-BE49-F238E27FC236}">
              <a16:creationId xmlns:a16="http://schemas.microsoft.com/office/drawing/2014/main" id="{00000000-0008-0000-0000-00000A000000}"/>
            </a:ext>
          </a:extLst>
        </xdr:cNvPr>
        <xdr:cNvSpPr txBox="1"/>
      </xdr:nvSpPr>
      <xdr:spPr>
        <a:xfrm>
          <a:off x="6563360" y="7969250"/>
          <a:ext cx="2284095" cy="10140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 取得価額には、基本的に資産の購入額に加え、その引取にかかる運賃や設置費など、資産を使用できるまでに要した費用も含まれます（運賃、荷役費、運送保険料など）。</a:t>
          </a:r>
          <a:endParaRPr kumimoji="1" lang="ja-JP" altLang="en-US" sz="1200" b="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11</xdr:row>
      <xdr:rowOff>257175</xdr:rowOff>
    </xdr:from>
    <xdr:to>
      <xdr:col>7</xdr:col>
      <xdr:colOff>161290</xdr:colOff>
      <xdr:row>25</xdr:row>
      <xdr:rowOff>73660</xdr:rowOff>
    </xdr:to>
    <xdr:sp macro="" textlink="">
      <xdr:nvSpPr>
        <xdr:cNvPr id="2" name="四角形 1">
          <a:extLst>
            <a:ext uri="{FF2B5EF4-FFF2-40B4-BE49-F238E27FC236}">
              <a16:creationId xmlns:a16="http://schemas.microsoft.com/office/drawing/2014/main" id="{00000000-0008-0000-0100-000002000000}"/>
            </a:ext>
          </a:extLst>
        </xdr:cNvPr>
        <xdr:cNvSpPr/>
      </xdr:nvSpPr>
      <xdr:spPr>
        <a:xfrm>
          <a:off x="107950" y="3268980"/>
          <a:ext cx="5909310" cy="328358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7</xdr:col>
      <xdr:colOff>553085</xdr:colOff>
      <xdr:row>11</xdr:row>
      <xdr:rowOff>266065</xdr:rowOff>
    </xdr:from>
    <xdr:to>
      <xdr:col>13</xdr:col>
      <xdr:colOff>493395</xdr:colOff>
      <xdr:row>17</xdr:row>
      <xdr:rowOff>114300</xdr:rowOff>
    </xdr:to>
    <xdr:sp macro="" textlink="">
      <xdr:nvSpPr>
        <xdr:cNvPr id="3" name="四角形 2">
          <a:extLst>
            <a:ext uri="{FF2B5EF4-FFF2-40B4-BE49-F238E27FC236}">
              <a16:creationId xmlns:a16="http://schemas.microsoft.com/office/drawing/2014/main" id="{00000000-0008-0000-0100-000003000000}"/>
            </a:ext>
          </a:extLst>
        </xdr:cNvPr>
        <xdr:cNvSpPr/>
      </xdr:nvSpPr>
      <xdr:spPr>
        <a:xfrm>
          <a:off x="6409055" y="3277870"/>
          <a:ext cx="3959860" cy="144589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214630</xdr:colOff>
      <xdr:row>3</xdr:row>
      <xdr:rowOff>73025</xdr:rowOff>
    </xdr:from>
    <xdr:to>
      <xdr:col>6</xdr:col>
      <xdr:colOff>140335</xdr:colOff>
      <xdr:row>4</xdr:row>
      <xdr:rowOff>300990</xdr:rowOff>
    </xdr:to>
    <xdr:sp macro="" textlink="">
      <xdr:nvSpPr>
        <xdr:cNvPr id="4" name="直線 3">
          <a:extLst>
            <a:ext uri="{FF2B5EF4-FFF2-40B4-BE49-F238E27FC236}">
              <a16:creationId xmlns:a16="http://schemas.microsoft.com/office/drawing/2014/main" id="{00000000-0008-0000-0100-000004000000}"/>
            </a:ext>
          </a:extLst>
        </xdr:cNvPr>
        <xdr:cNvSpPr/>
      </xdr:nvSpPr>
      <xdr:spPr>
        <a:xfrm flipH="1">
          <a:off x="3390900" y="774065"/>
          <a:ext cx="1935480" cy="40513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9</xdr:col>
      <xdr:colOff>333375</xdr:colOff>
      <xdr:row>4</xdr:row>
      <xdr:rowOff>74295</xdr:rowOff>
    </xdr:from>
    <xdr:to>
      <xdr:col>14</xdr:col>
      <xdr:colOff>582295</xdr:colOff>
      <xdr:row>11</xdr:row>
      <xdr:rowOff>111760</xdr:rowOff>
    </xdr:to>
    <xdr:grpSp>
      <xdr:nvGrpSpPr>
        <xdr:cNvPr id="9" name="グループ 8">
          <a:extLst>
            <a:ext uri="{FF2B5EF4-FFF2-40B4-BE49-F238E27FC236}">
              <a16:creationId xmlns:a16="http://schemas.microsoft.com/office/drawing/2014/main" id="{00000000-0008-0000-0100-000009000000}"/>
            </a:ext>
          </a:extLst>
        </xdr:cNvPr>
        <xdr:cNvGrpSpPr/>
      </xdr:nvGrpSpPr>
      <xdr:grpSpPr>
        <a:xfrm>
          <a:off x="7534275" y="942975"/>
          <a:ext cx="3601720" cy="2171065"/>
          <a:chOff x="8485619" y="920750"/>
          <a:chExt cx="3581420" cy="2151381"/>
        </a:xfrm>
      </xdr:grpSpPr>
      <mc:AlternateContent xmlns:mc="http://schemas.openxmlformats.org/markup-compatibility/2006">
        <mc:Choice xmlns:a14="http://schemas.microsoft.com/office/drawing/2010/main" Requires="a14">
          <xdr:sp macro="" textlink="">
            <xdr:nvSpPr>
              <xdr:cNvPr id="12293" name="オブジェクト 5" descr="rId1"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8485619" y="920750"/>
                <a:ext cx="2074551" cy="2151381"/>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8" name="テキスト 7">
            <a:extLst>
              <a:ext uri="{FF2B5EF4-FFF2-40B4-BE49-F238E27FC236}">
                <a16:creationId xmlns:a16="http://schemas.microsoft.com/office/drawing/2014/main" id="{00000000-0008-0000-0100-000008000000}"/>
              </a:ext>
            </a:extLst>
          </xdr:cNvPr>
          <xdr:cNvSpPr txBox="1"/>
        </xdr:nvSpPr>
        <xdr:spPr>
          <a:xfrm>
            <a:off x="9458046" y="2145030"/>
            <a:ext cx="2608993" cy="62738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t>（例）把握しやすいようにファ</a:t>
            </a:r>
          </a:p>
          <a:p>
            <a:r>
              <a:rPr kumimoji="1" lang="ja-JP" altLang="en-US" sz="1200"/>
              <a:t>　　イル名を変更して管理</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129540</xdr:colOff>
      <xdr:row>0</xdr:row>
      <xdr:rowOff>67945</xdr:rowOff>
    </xdr:from>
    <xdr:to>
      <xdr:col>15</xdr:col>
      <xdr:colOff>495300</xdr:colOff>
      <xdr:row>4</xdr:row>
      <xdr:rowOff>351155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77960" y="67945"/>
          <a:ext cx="3045460" cy="1129030"/>
        </a:xfrm>
        <a:prstGeom prst="rect">
          <a:avLst/>
        </a:prstGeom>
        <a:solidFill>
          <a:schemeClr val="accent6">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明朝"/>
              <a:ea typeface="ＭＳ 明朝"/>
            </a:rPr>
            <a:t>★「報告区分」の欄について★</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1</a:t>
          </a:r>
          <a:r>
            <a:rPr kumimoji="1" lang="ja-JP" altLang="en-US" sz="1000">
              <a:latin typeface="ＭＳ 明朝"/>
              <a:ea typeface="ＭＳ 明朝"/>
            </a:rPr>
            <a:t>月～</a:t>
          </a:r>
          <a:r>
            <a:rPr kumimoji="1" lang="en-US" altLang="ja-JP" sz="1000">
              <a:latin typeface="ＭＳ 明朝"/>
              <a:ea typeface="ＭＳ 明朝"/>
            </a:rPr>
            <a:t>12</a:t>
          </a:r>
          <a:r>
            <a:rPr kumimoji="1" lang="ja-JP" altLang="en-US" sz="1000">
              <a:latin typeface="ＭＳ 明朝"/>
              <a:ea typeface="ＭＳ 明朝"/>
            </a:rPr>
            <a:t>月の年内の収支で、収支報告書にのせるものは「収支」欄に〇を入れる</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4</a:t>
          </a:r>
          <a:r>
            <a:rPr kumimoji="1" lang="ja-JP" altLang="en-US" sz="1000">
              <a:latin typeface="ＭＳ 明朝"/>
              <a:ea typeface="ＭＳ 明朝"/>
            </a:rPr>
            <a:t>月～翌</a:t>
          </a:r>
          <a:r>
            <a:rPr kumimoji="1" lang="en-US" altLang="ja-JP" sz="1000">
              <a:latin typeface="ＭＳ 明朝"/>
              <a:ea typeface="ＭＳ 明朝"/>
            </a:rPr>
            <a:t>3</a:t>
          </a:r>
          <a:r>
            <a:rPr kumimoji="1" lang="ja-JP" altLang="en-US" sz="1000">
              <a:latin typeface="ＭＳ 明朝"/>
              <a:ea typeface="ＭＳ 明朝"/>
            </a:rPr>
            <a:t>月の年度内の収支で、実績報告書にのせるものは「実績」欄に〇を入れる</a:t>
          </a:r>
          <a:endParaRPr kumimoji="1" lang="en-US" altLang="ja-JP" sz="1000">
            <a:latin typeface="ＭＳ 明朝"/>
            <a:ea typeface="ＭＳ 明朝"/>
          </a:endParaRPr>
        </a:p>
        <a:p>
          <a:r>
            <a:rPr kumimoji="1" lang="ja-JP" altLang="en-US" sz="1000">
              <a:latin typeface="ＭＳ 明朝"/>
              <a:ea typeface="ＭＳ 明朝"/>
            </a:rPr>
            <a:t>⇒それぞれの報告書に自動で集計されます。</a:t>
          </a:r>
        </a:p>
      </xdr:txBody>
    </xdr:sp>
    <xdr:clientData/>
  </xdr:twoCellAnchor>
  <xdr:twoCellAnchor>
    <xdr:from>
      <xdr:col>11</xdr:col>
      <xdr:colOff>158750</xdr:colOff>
      <xdr:row>6</xdr:row>
      <xdr:rowOff>82550</xdr:rowOff>
    </xdr:from>
    <xdr:to>
      <xdr:col>14</xdr:col>
      <xdr:colOff>585470</xdr:colOff>
      <xdr:row>10</xdr:row>
      <xdr:rowOff>52070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107170" y="1553210"/>
          <a:ext cx="2436495" cy="8839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a:t>
          </a:r>
          <a:r>
            <a:rPr kumimoji="1" lang="ja-JP" altLang="en-US" sz="1100">
              <a:solidFill>
                <a:srgbClr val="FF0000"/>
              </a:solidFill>
              <a:latin typeface="ＭＳ Ｐ明朝"/>
              <a:ea typeface="ＭＳ Ｐ明朝"/>
            </a:rPr>
            <a:t>表の途中で行を挿入する・削除することはしないでください</a:t>
          </a:r>
          <a:endParaRPr kumimoji="1" lang="en-US" altLang="ja-JP" sz="1100">
            <a:solidFill>
              <a:srgbClr val="FF0000"/>
            </a:solidFill>
            <a:latin typeface="ＭＳ Ｐ明朝"/>
            <a:ea typeface="ＭＳ Ｐ明朝"/>
          </a:endParaRPr>
        </a:p>
        <a:p>
          <a:r>
            <a:rPr kumimoji="1" lang="ja-JP" altLang="en-US" sz="1100">
              <a:solidFill>
                <a:srgbClr val="FF0000"/>
              </a:solidFill>
              <a:latin typeface="ＭＳ Ｐ明朝"/>
              <a:ea typeface="ＭＳ Ｐ明朝"/>
            </a:rPr>
            <a:t>（した場合、残高が正しく計算されなくなります）</a:t>
          </a:r>
        </a:p>
      </xdr:txBody>
    </xdr:sp>
    <xdr:clientData/>
  </xdr:twoCellAnchor>
  <xdr:twoCellAnchor>
    <xdr:from>
      <xdr:col>11</xdr:col>
      <xdr:colOff>165735</xdr:colOff>
      <xdr:row>11</xdr:row>
      <xdr:rowOff>32385</xdr:rowOff>
    </xdr:from>
    <xdr:to>
      <xdr:col>15</xdr:col>
      <xdr:colOff>203200</xdr:colOff>
      <xdr:row>16</xdr:row>
      <xdr:rowOff>1905</xdr:rowOff>
    </xdr:to>
    <xdr:sp macro="" textlink="">
      <xdr:nvSpPr>
        <xdr:cNvPr id="5" name="テキスト ボックス 42">
          <a:extLst>
            <a:ext uri="{FF2B5EF4-FFF2-40B4-BE49-F238E27FC236}">
              <a16:creationId xmlns:a16="http://schemas.microsoft.com/office/drawing/2014/main" id="{00000000-0008-0000-0200-000005000000}"/>
            </a:ext>
          </a:extLst>
        </xdr:cNvPr>
        <xdr:cNvSpPr txBox="1"/>
      </xdr:nvSpPr>
      <xdr:spPr>
        <a:xfrm>
          <a:off x="9114155" y="2646045"/>
          <a:ext cx="2717165" cy="11125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 「収支項目」の欄に他ファイルから貼付すると、プルダウンメニュー（▼）が</a:t>
          </a:r>
        </a:p>
        <a:p>
          <a:r>
            <a:rPr kumimoji="1" lang="ja-JP" altLang="en-US" sz="1100">
              <a:solidFill>
                <a:srgbClr val="FF0000"/>
              </a:solidFill>
              <a:latin typeface="ＭＳ Ｐ明朝"/>
              <a:ea typeface="ＭＳ Ｐ明朝"/>
            </a:rPr>
            <a:t>消えてしまう場合がありますのでご注意ください。</a:t>
          </a:r>
        </a:p>
        <a:p>
          <a:r>
            <a:rPr kumimoji="1" lang="ja-JP" altLang="en-US" sz="1100">
              <a:solidFill>
                <a:srgbClr val="FF0000"/>
              </a:solidFill>
              <a:latin typeface="ＭＳ Ｐ明朝"/>
              <a:ea typeface="ＭＳ Ｐ明朝"/>
            </a:rPr>
            <a:t>　→ 「値のみ貼付」なら問題ありません。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102870</xdr:colOff>
      <xdr:row>1</xdr:row>
      <xdr:rowOff>19685</xdr:rowOff>
    </xdr:from>
    <xdr:to>
      <xdr:col>24</xdr:col>
      <xdr:colOff>96520</xdr:colOff>
      <xdr:row>8</xdr:row>
      <xdr:rowOff>389890</xdr:rowOff>
    </xdr:to>
    <xdr:sp macro="" textlink="">
      <xdr:nvSpPr>
        <xdr:cNvPr id="2" name="テキスト ボックス 9">
          <a:extLst>
            <a:ext uri="{FF2B5EF4-FFF2-40B4-BE49-F238E27FC236}">
              <a16:creationId xmlns:a16="http://schemas.microsoft.com/office/drawing/2014/main" id="{00000000-0008-0000-0300-000002000000}"/>
            </a:ext>
          </a:extLst>
        </xdr:cNvPr>
        <xdr:cNvSpPr txBox="1"/>
      </xdr:nvSpPr>
      <xdr:spPr>
        <a:xfrm>
          <a:off x="15118080" y="118745"/>
          <a:ext cx="3982720" cy="172021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◎出役日当Ｃに入力する場合は、列が足りているか事前に確認し、</a:t>
          </a:r>
          <a:r>
            <a:rPr kumimoji="1" lang="ja-JP" altLang="en-US" sz="1400" b="1" u="none">
              <a:solidFill>
                <a:srgbClr val="FF0000"/>
              </a:solidFill>
              <a:latin typeface="ＭＳ 明朝"/>
              <a:ea typeface="ＭＳ 明朝"/>
            </a:rPr>
            <a:t>不足する場合は「列Ｎを右クリック」→「コピー」→「再度列Ｎを右クリック」→「コピーしたセルの挿入」で列を追加してください。</a:t>
          </a:r>
          <a:endParaRPr kumimoji="1" lang="en-US" altLang="ja-JP" sz="1400" b="1" u="none">
            <a:solidFill>
              <a:srgbClr val="FF0000"/>
            </a:solidFill>
            <a:latin typeface="ＭＳ 明朝"/>
            <a:ea typeface="ＭＳ 明朝"/>
          </a:endParaRPr>
        </a:p>
        <a:p>
          <a:r>
            <a:rPr kumimoji="1" lang="ja-JP" altLang="en-US" sz="1400" u="none">
              <a:solidFill>
                <a:sysClr val="windowText" lastClr="000000"/>
              </a:solidFill>
              <a:latin typeface="ＭＳ 明朝"/>
              <a:ea typeface="ＭＳ 明朝"/>
            </a:rPr>
            <a:t>　※ 複数追加する場合は上記を繰り返す。</a:t>
          </a:r>
          <a:endParaRPr kumimoji="1" lang="en-US" altLang="ja-JP" sz="1400" u="none">
            <a:solidFill>
              <a:sysClr val="windowText" lastClr="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164465</xdr:colOff>
      <xdr:row>0</xdr:row>
      <xdr:rowOff>118745</xdr:rowOff>
    </xdr:from>
    <xdr:to>
      <xdr:col>23</xdr:col>
      <xdr:colOff>393700</xdr:colOff>
      <xdr:row>1</xdr:row>
      <xdr:rowOff>136525</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a:xfrm>
          <a:off x="13388975" y="118745"/>
          <a:ext cx="229235" cy="210185"/>
        </a:xfrm>
        <a:prstGeom prst="ellipse">
          <a:avLst/>
        </a:prstGeom>
        <a:noFill/>
        <a:ln w="9525">
          <a:solidFill>
            <a:sysClr val="windowText" lastClr="000000"/>
          </a:solidFill>
        </a:ln>
      </xdr:spPr>
      <xdr:txBody>
        <a:bodyPr vertOverflow="overflow" horzOverflow="overflow" lIns="27432" tIns="18288" rIns="27432" bIns="18288" anchor="ctr" upright="1"/>
        <a:lstStyle/>
        <a:p>
          <a:pPr algn="ctr"/>
          <a:r>
            <a:rPr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印</a:t>
          </a:r>
        </a:p>
      </xdr:txBody>
    </xdr:sp>
    <xdr:clientData/>
  </xdr:twoCellAnchor>
  <xdr:twoCellAnchor>
    <xdr:from>
      <xdr:col>18</xdr:col>
      <xdr:colOff>358775</xdr:colOff>
      <xdr:row>11</xdr:row>
      <xdr:rowOff>1270</xdr:rowOff>
    </xdr:from>
    <xdr:to>
      <xdr:col>23</xdr:col>
      <xdr:colOff>160020</xdr:colOff>
      <xdr:row>14</xdr:row>
      <xdr:rowOff>140970</xdr:rowOff>
    </xdr:to>
    <xdr:sp macro="" textlink="">
      <xdr:nvSpPr>
        <xdr:cNvPr id="3" name="テキスト ボックス 2">
          <a:extLst>
            <a:ext uri="{FF2B5EF4-FFF2-40B4-BE49-F238E27FC236}">
              <a16:creationId xmlns:a16="http://schemas.microsoft.com/office/drawing/2014/main" id="{00000000-0008-0000-0400-000003000000}"/>
            </a:ext>
          </a:extLst>
        </xdr:cNvPr>
        <xdr:cNvSpPr/>
      </xdr:nvSpPr>
      <xdr:spPr>
        <a:xfrm>
          <a:off x="10126345" y="2161540"/>
          <a:ext cx="3258185" cy="726440"/>
        </a:xfrm>
        <a:prstGeom prst="wedgeRectCallout">
          <a:avLst>
            <a:gd name="adj1" fmla="val -59300"/>
            <a:gd name="adj2" fmla="val 48824"/>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a:t>
          </a:r>
          <a:r>
            <a:rPr kumimoji="1" lang="ja-JP" altLang="en-US" sz="1100" u="sng">
              <a:solidFill>
                <a:sysClr val="windowText" lastClr="000000"/>
              </a:solidFill>
              <a:latin typeface="ＭＳ 明朝"/>
              <a:ea typeface="ＭＳ 明朝"/>
            </a:rPr>
            <a:t>割り振る場合</a:t>
          </a:r>
          <a:r>
            <a:rPr kumimoji="1" lang="ja-JP" altLang="en-US" sz="1100" u="none">
              <a:solidFill>
                <a:sysClr val="windowText" lastClr="000000"/>
              </a:solidFill>
              <a:latin typeface="ＭＳ 明朝"/>
              <a:ea typeface="ＭＳ 明朝"/>
            </a:rPr>
            <a:t>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14</xdr:col>
      <xdr:colOff>14605</xdr:colOff>
      <xdr:row>3</xdr:row>
      <xdr:rowOff>23495</xdr:rowOff>
    </xdr:from>
    <xdr:to>
      <xdr:col>20</xdr:col>
      <xdr:colOff>15240</xdr:colOff>
      <xdr:row>10</xdr:row>
      <xdr:rowOff>136525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576060" y="627380"/>
          <a:ext cx="4813935" cy="1440815"/>
        </a:xfrm>
        <a:prstGeom prst="rect">
          <a:avLst/>
        </a:prstGeom>
        <a:solidFill>
          <a:srgbClr val="CCFFCC"/>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個人配分金の所得計上年 】</a:t>
          </a:r>
          <a:endParaRPr kumimoji="1" lang="en-US" altLang="ja-JP" sz="1100">
            <a:latin typeface="ＭＳ 明朝"/>
            <a:ea typeface="ＭＳ 明朝"/>
          </a:endParaRPr>
        </a:p>
        <a:p>
          <a:r>
            <a:rPr kumimoji="1" lang="ja-JP" altLang="en-US" sz="1100">
              <a:latin typeface="ＭＳ 明朝"/>
              <a:ea typeface="ＭＳ 明朝"/>
            </a:rPr>
            <a:t>　・ 「個人が受け取った日付」となります。</a:t>
          </a:r>
          <a:endParaRPr kumimoji="1" lang="en-US" altLang="ja-JP" sz="1100">
            <a:latin typeface="ＭＳ 明朝"/>
            <a:ea typeface="ＭＳ 明朝"/>
          </a:endParaRPr>
        </a:p>
        <a:p>
          <a:r>
            <a:rPr kumimoji="1" lang="ja-JP" altLang="en-US" sz="1100">
              <a:latin typeface="ＭＳ 明朝"/>
              <a:ea typeface="ＭＳ 明朝"/>
            </a:rPr>
            <a:t>　・ ただし事務が煩雑になる場合は、個人の口座に振り込んだ</a:t>
          </a:r>
          <a:endParaRPr kumimoji="1" lang="en-US" altLang="ja-JP" sz="1100">
            <a:latin typeface="ＭＳ 明朝"/>
            <a:ea typeface="ＭＳ 明朝"/>
          </a:endParaRPr>
        </a:p>
        <a:p>
          <a:r>
            <a:rPr kumimoji="1" lang="ja-JP" altLang="en-US" sz="1100">
              <a:latin typeface="ＭＳ 明朝"/>
              <a:ea typeface="ＭＳ 明朝"/>
            </a:rPr>
            <a:t>　　年ではなく、</a:t>
          </a:r>
          <a:r>
            <a:rPr kumimoji="1" lang="ja-JP" altLang="en-US" sz="1100" b="1" u="dbl">
              <a:solidFill>
                <a:srgbClr val="FF0000"/>
              </a:solidFill>
              <a:latin typeface="ＭＳ 明朝"/>
              <a:ea typeface="ＭＳ 明朝"/>
            </a:rPr>
            <a:t>市が協定の口座に振り込んだ年</a:t>
          </a:r>
          <a:r>
            <a:rPr kumimoji="1" lang="ja-JP" altLang="en-US" sz="1100">
              <a:latin typeface="ＭＳ 明朝"/>
              <a:ea typeface="ＭＳ 明朝"/>
            </a:rPr>
            <a:t>を基準としても</a:t>
          </a:r>
          <a:endParaRPr kumimoji="1" lang="en-US" altLang="ja-JP" sz="1100">
            <a:latin typeface="ＭＳ 明朝"/>
            <a:ea typeface="ＭＳ 明朝"/>
          </a:endParaRPr>
        </a:p>
        <a:p>
          <a:r>
            <a:rPr kumimoji="1" lang="ja-JP" altLang="en-US" sz="1100">
              <a:latin typeface="ＭＳ 明朝"/>
              <a:ea typeface="ＭＳ 明朝"/>
            </a:rPr>
            <a:t>　　差し支えありません。年内に配分していない場合は、個人配</a:t>
          </a:r>
        </a:p>
        <a:p>
          <a:r>
            <a:rPr kumimoji="1" lang="ja-JP" altLang="en-US" sz="1100">
              <a:latin typeface="ＭＳ 明朝"/>
              <a:ea typeface="ＭＳ 明朝"/>
            </a:rPr>
            <a:t>　　分</a:t>
          </a:r>
          <a:r>
            <a:rPr kumimoji="1" lang="ja-JP" altLang="en-US" sz="1100" b="1" u="sng">
              <a:solidFill>
                <a:srgbClr val="FF0000"/>
              </a:solidFill>
              <a:latin typeface="ＭＳ 明朝"/>
              <a:ea typeface="ＭＳ 明朝"/>
            </a:rPr>
            <a:t>予定額</a:t>
          </a:r>
          <a:r>
            <a:rPr kumimoji="1" lang="ja-JP" altLang="en-US" sz="1100">
              <a:latin typeface="ＭＳ 明朝"/>
              <a:ea typeface="ＭＳ 明朝"/>
            </a:rPr>
            <a:t>を「参加者別細目書」に記入してください。</a:t>
          </a:r>
        </a:p>
        <a:p>
          <a:r>
            <a:rPr kumimoji="1" lang="ja-JP" altLang="en-US" sz="1100">
              <a:latin typeface="ＭＳ 明朝"/>
              <a:ea typeface="ＭＳ 明朝"/>
            </a:rPr>
            <a:t>※ どちらの場合も、各年で収支計上漏れのないようにご注意ください。</a:t>
          </a:r>
        </a:p>
      </xdr:txBody>
    </xdr:sp>
    <xdr:clientData/>
  </xdr:twoCellAnchor>
  <xdr:twoCellAnchor>
    <xdr:from>
      <xdr:col>15</xdr:col>
      <xdr:colOff>476250</xdr:colOff>
      <xdr:row>49</xdr:row>
      <xdr:rowOff>133350</xdr:rowOff>
    </xdr:from>
    <xdr:to>
      <xdr:col>17</xdr:col>
      <xdr:colOff>43815</xdr:colOff>
      <xdr:row>51</xdr:row>
      <xdr:rowOff>133350</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8286750" y="9124950"/>
          <a:ext cx="1043940" cy="3238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549275</xdr:colOff>
      <xdr:row>3</xdr:row>
      <xdr:rowOff>45720</xdr:rowOff>
    </xdr:from>
    <xdr:to>
      <xdr:col>17</xdr:col>
      <xdr:colOff>358775</xdr:colOff>
      <xdr:row>11</xdr:row>
      <xdr:rowOff>106680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238490" y="640080"/>
          <a:ext cx="3516630" cy="1366520"/>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11</xdr:col>
      <xdr:colOff>449580</xdr:colOff>
      <xdr:row>12</xdr:row>
      <xdr:rowOff>83820</xdr:rowOff>
    </xdr:from>
    <xdr:to>
      <xdr:col>17</xdr:col>
      <xdr:colOff>358140</xdr:colOff>
      <xdr:row>15</xdr:row>
      <xdr:rowOff>37465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138795" y="2174240"/>
          <a:ext cx="3615690" cy="525145"/>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11</xdr:col>
      <xdr:colOff>465455</xdr:colOff>
      <xdr:row>15</xdr:row>
      <xdr:rowOff>99060</xdr:rowOff>
    </xdr:from>
    <xdr:to>
      <xdr:col>17</xdr:col>
      <xdr:colOff>411480</xdr:colOff>
      <xdr:row>19</xdr:row>
      <xdr:rowOff>114935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154670" y="2760980"/>
          <a:ext cx="3653155" cy="777875"/>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6</xdr:col>
      <xdr:colOff>106680</xdr:colOff>
      <xdr:row>1</xdr:row>
      <xdr:rowOff>91440</xdr:rowOff>
    </xdr:from>
    <xdr:to>
      <xdr:col>7</xdr:col>
      <xdr:colOff>936625</xdr:colOff>
      <xdr:row>4</xdr:row>
      <xdr:rowOff>99695</xdr:rowOff>
    </xdr:to>
    <xdr:sp macro="" textlink="">
      <xdr:nvSpPr>
        <xdr:cNvPr id="6" name="テキスト 5">
          <a:extLst>
            <a:ext uri="{FF2B5EF4-FFF2-40B4-BE49-F238E27FC236}">
              <a16:creationId xmlns:a16="http://schemas.microsoft.com/office/drawing/2014/main" id="{00000000-0008-0000-0500-000006000000}"/>
            </a:ext>
          </a:extLst>
        </xdr:cNvPr>
        <xdr:cNvSpPr txBox="1"/>
      </xdr:nvSpPr>
      <xdr:spPr>
        <a:xfrm>
          <a:off x="4431030" y="289560"/>
          <a:ext cx="1797050" cy="6026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449580</xdr:colOff>
      <xdr:row>4</xdr:row>
      <xdr:rowOff>167640</xdr:rowOff>
    </xdr:from>
    <xdr:to>
      <xdr:col>19</xdr:col>
      <xdr:colOff>243840</xdr:colOff>
      <xdr:row>13</xdr:row>
      <xdr:rowOff>38735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835005" y="960120"/>
          <a:ext cx="3501390" cy="1391285"/>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13</xdr:col>
      <xdr:colOff>449580</xdr:colOff>
      <xdr:row>13</xdr:row>
      <xdr:rowOff>84455</xdr:rowOff>
    </xdr:from>
    <xdr:to>
      <xdr:col>19</xdr:col>
      <xdr:colOff>251460</xdr:colOff>
      <xdr:row>15</xdr:row>
      <xdr:rowOff>84455</xdr:rowOff>
    </xdr:to>
    <xdr:sp macro="" textlink="">
      <xdr:nvSpPr>
        <xdr:cNvPr id="3" name="テキスト ボックス 3">
          <a:extLst>
            <a:ext uri="{FF2B5EF4-FFF2-40B4-BE49-F238E27FC236}">
              <a16:creationId xmlns:a16="http://schemas.microsoft.com/office/drawing/2014/main" id="{00000000-0008-0000-0600-000003000000}"/>
            </a:ext>
          </a:extLst>
        </xdr:cNvPr>
        <xdr:cNvSpPr txBox="1"/>
      </xdr:nvSpPr>
      <xdr:spPr>
        <a:xfrm>
          <a:off x="10835005" y="2397125"/>
          <a:ext cx="3509010" cy="457200"/>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13</xdr:col>
      <xdr:colOff>449580</xdr:colOff>
      <xdr:row>15</xdr:row>
      <xdr:rowOff>130175</xdr:rowOff>
    </xdr:from>
    <xdr:to>
      <xdr:col>19</xdr:col>
      <xdr:colOff>335280</xdr:colOff>
      <xdr:row>18</xdr:row>
      <xdr:rowOff>160655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0835005" y="2900045"/>
          <a:ext cx="3592830" cy="716280"/>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8</xdr:col>
      <xdr:colOff>100965</xdr:colOff>
      <xdr:row>1</xdr:row>
      <xdr:rowOff>128905</xdr:rowOff>
    </xdr:from>
    <xdr:to>
      <xdr:col>9</xdr:col>
      <xdr:colOff>930910</xdr:colOff>
      <xdr:row>4</xdr:row>
      <xdr:rowOff>136525</xdr:rowOff>
    </xdr:to>
    <xdr:sp macro="" textlink="">
      <xdr:nvSpPr>
        <xdr:cNvPr id="5" name="テキスト 14">
          <a:extLst>
            <a:ext uri="{FF2B5EF4-FFF2-40B4-BE49-F238E27FC236}">
              <a16:creationId xmlns:a16="http://schemas.microsoft.com/office/drawing/2014/main" id="{00000000-0008-0000-0600-000005000000}"/>
            </a:ext>
          </a:extLst>
        </xdr:cNvPr>
        <xdr:cNvSpPr txBox="1"/>
      </xdr:nvSpPr>
      <xdr:spPr>
        <a:xfrm>
          <a:off x="7121525" y="327025"/>
          <a:ext cx="1797050" cy="6019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2700655</xdr:colOff>
      <xdr:row>4</xdr:row>
      <xdr:rowOff>186690</xdr:rowOff>
    </xdr:from>
    <xdr:to>
      <xdr:col>2</xdr:col>
      <xdr:colOff>4206240</xdr:colOff>
      <xdr:row>7</xdr:row>
      <xdr:rowOff>187325</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a:xfrm>
          <a:off x="5092065" y="1380490"/>
          <a:ext cx="1505585" cy="861695"/>
        </a:xfrm>
        <a:prstGeom prst="wedgeRectCallout">
          <a:avLst>
            <a:gd name="adj1" fmla="val -63423"/>
            <a:gd name="adj2" fmla="val -432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812165</xdr:colOff>
      <xdr:row>0</xdr:row>
      <xdr:rowOff>203200</xdr:rowOff>
    </xdr:from>
    <xdr:to>
      <xdr:col>16</xdr:col>
      <xdr:colOff>533400</xdr:colOff>
      <xdr:row>2</xdr:row>
      <xdr:rowOff>139065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1104880" y="203200"/>
          <a:ext cx="3343275" cy="40830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減価償却費（⑦⑨）は手入力が必要</a:t>
          </a:r>
          <a:endParaRPr kumimoji="1" lang="en-US" altLang="ja-JP" sz="1400" u="none">
            <a:solidFill>
              <a:sysClr val="windowText" lastClr="000000"/>
            </a:solidFill>
            <a:latin typeface="ＭＳ 明朝"/>
            <a:ea typeface="ＭＳ 明朝"/>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2"/>
  <sheetViews>
    <sheetView showGridLines="0" zoomScale="90" zoomScaleNormal="90" workbookViewId="0">
      <selection activeCell="B3" sqref="B3"/>
    </sheetView>
  </sheetViews>
  <sheetFormatPr defaultRowHeight="13.2"/>
  <cols>
    <col min="1" max="1" width="4.3984375" style="1" customWidth="1"/>
    <col min="2" max="2" width="8.796875" style="1" customWidth="1"/>
    <col min="3" max="3" width="10.69921875" style="1" customWidth="1"/>
    <col min="4" max="4" width="9.19921875" style="1" customWidth="1"/>
    <col min="5" max="5" width="7.5" style="1" customWidth="1"/>
    <col min="6" max="6" width="17" style="1" customWidth="1"/>
    <col min="7" max="7" width="15" style="1" customWidth="1"/>
    <col min="8" max="8" width="17.59765625" style="1" customWidth="1"/>
    <col min="9" max="9" width="11.09765625" style="1" customWidth="1"/>
    <col min="10" max="10" width="17.3984375" style="1" customWidth="1"/>
    <col min="11" max="11" width="8.796875" style="1" customWidth="1"/>
    <col min="12" max="16384" width="8.796875" style="1"/>
  </cols>
  <sheetData>
    <row r="2" spans="1:10" s="2" customFormat="1" ht="30.6" customHeight="1">
      <c r="A2" s="2" t="s">
        <v>126</v>
      </c>
    </row>
    <row r="3" spans="1:10" ht="16.8" customHeight="1">
      <c r="C3" s="1" t="s">
        <v>215</v>
      </c>
      <c r="D3" s="1" t="s">
        <v>335</v>
      </c>
      <c r="E3" s="1" t="s">
        <v>77</v>
      </c>
      <c r="F3" s="1" t="s">
        <v>337</v>
      </c>
      <c r="G3" s="1" t="s">
        <v>75</v>
      </c>
      <c r="H3" s="1" t="s">
        <v>202</v>
      </c>
      <c r="I3" s="1" t="s">
        <v>338</v>
      </c>
      <c r="J3" s="1" t="s">
        <v>339</v>
      </c>
    </row>
    <row r="7" spans="1:10" s="2" customFormat="1" ht="18" customHeight="1">
      <c r="B7" s="4" t="s">
        <v>108</v>
      </c>
    </row>
    <row r="8" spans="1:10" s="2" customFormat="1" ht="18" customHeight="1">
      <c r="B8" s="2" t="s">
        <v>179</v>
      </c>
    </row>
    <row r="9" spans="1:10" s="2" customFormat="1" ht="18" customHeight="1">
      <c r="B9" s="5" t="s">
        <v>180</v>
      </c>
      <c r="H9" s="6"/>
    </row>
    <row r="10" spans="1:10" s="2" customFormat="1" ht="18" customHeight="1">
      <c r="H10" s="6"/>
    </row>
    <row r="11" spans="1:10" s="2" customFormat="1" ht="18" customHeight="1">
      <c r="B11" s="4" t="s">
        <v>183</v>
      </c>
      <c r="H11" s="6"/>
    </row>
    <row r="12" spans="1:10" s="2" customFormat="1" ht="18" customHeight="1">
      <c r="B12" s="2" t="s">
        <v>184</v>
      </c>
      <c r="H12" s="5"/>
    </row>
    <row r="13" spans="1:10" s="2" customFormat="1" ht="18" customHeight="1">
      <c r="B13" s="2" t="s">
        <v>347</v>
      </c>
    </row>
    <row r="14" spans="1:10" s="2" customFormat="1" ht="18" customHeight="1"/>
    <row r="15" spans="1:10" s="2" customFormat="1" ht="18" customHeight="1">
      <c r="B15" s="4" t="s">
        <v>344</v>
      </c>
    </row>
    <row r="16" spans="1:10" s="2" customFormat="1" ht="18" customHeight="1">
      <c r="B16" s="2" t="s">
        <v>346</v>
      </c>
    </row>
    <row r="17" spans="2:2" s="2" customFormat="1" ht="18" customHeight="1">
      <c r="B17" s="2" t="s">
        <v>348</v>
      </c>
    </row>
    <row r="18" spans="2:2" s="2" customFormat="1" ht="18" customHeight="1"/>
    <row r="19" spans="2:2" s="2" customFormat="1" ht="18" customHeight="1">
      <c r="B19" s="4" t="s">
        <v>340</v>
      </c>
    </row>
    <row r="20" spans="2:2" s="2" customFormat="1" ht="18" customHeight="1">
      <c r="B20" s="2" t="s">
        <v>185</v>
      </c>
    </row>
    <row r="21" spans="2:2" s="2" customFormat="1" ht="18" customHeight="1">
      <c r="B21" s="2" t="s">
        <v>349</v>
      </c>
    </row>
    <row r="22" spans="2:2" s="3" customFormat="1" ht="18" customHeight="1"/>
    <row r="23" spans="2:2" s="3" customFormat="1" ht="18" customHeight="1">
      <c r="B23" s="4" t="s">
        <v>319</v>
      </c>
    </row>
    <row r="24" spans="2:2" s="3" customFormat="1" ht="18" customHeight="1">
      <c r="B24" s="2" t="s">
        <v>187</v>
      </c>
    </row>
    <row r="25" spans="2:2" s="3" customFormat="1" ht="18" customHeight="1">
      <c r="B25" s="2" t="s">
        <v>188</v>
      </c>
    </row>
    <row r="26" spans="2:2" s="3" customFormat="1" ht="18" customHeight="1"/>
    <row r="27" spans="2:2" s="3" customFormat="1" ht="18" customHeight="1">
      <c r="B27" s="4" t="s">
        <v>154</v>
      </c>
    </row>
    <row r="28" spans="2:2" s="3" customFormat="1" ht="18" customHeight="1">
      <c r="B28" s="3" t="s">
        <v>345</v>
      </c>
    </row>
    <row r="29" spans="2:2" s="3" customFormat="1" ht="18" customHeight="1"/>
    <row r="30" spans="2:2" s="2" customFormat="1" ht="18" customHeight="1">
      <c r="B30" s="4" t="s">
        <v>342</v>
      </c>
    </row>
    <row r="31" spans="2:2" s="2" customFormat="1" ht="18" customHeight="1">
      <c r="B31" s="2" t="s">
        <v>350</v>
      </c>
    </row>
    <row r="32" spans="2:2" s="2" customFormat="1" ht="18" customHeight="1">
      <c r="B32" s="2" t="s">
        <v>90</v>
      </c>
    </row>
    <row r="33" spans="2:2" s="2" customFormat="1" ht="18" customHeight="1"/>
    <row r="34" spans="2:2" s="2" customFormat="1" ht="18" customHeight="1">
      <c r="B34" s="4" t="s">
        <v>341</v>
      </c>
    </row>
    <row r="35" spans="2:2" s="2" customFormat="1" ht="18" customHeight="1">
      <c r="B35" s="2" t="s">
        <v>351</v>
      </c>
    </row>
    <row r="36" spans="2:2" s="2" customFormat="1" ht="18" customHeight="1">
      <c r="B36" s="2" t="s">
        <v>354</v>
      </c>
    </row>
    <row r="37" spans="2:2" s="2" customFormat="1" ht="18" customHeight="1"/>
    <row r="38" spans="2:2" s="2" customFormat="1" ht="18" customHeight="1">
      <c r="B38" s="4" t="s">
        <v>175</v>
      </c>
    </row>
    <row r="39" spans="2:2" s="2" customFormat="1" ht="18" customHeight="1">
      <c r="B39" s="2" t="s">
        <v>32</v>
      </c>
    </row>
    <row r="40" spans="2:2" s="2" customFormat="1" ht="18" customHeight="1">
      <c r="B40" s="2" t="s">
        <v>355</v>
      </c>
    </row>
    <row r="41" spans="2:2" s="2" customFormat="1" ht="18" customHeight="1">
      <c r="B41" s="2" t="s">
        <v>305</v>
      </c>
    </row>
    <row r="42" spans="2:2" ht="18" customHeight="1"/>
  </sheetData>
  <phoneticPr fontId="2"/>
  <pageMargins left="0.50314960629921257" right="0.50314960629921257" top="0.75" bottom="0.75" header="0.3" footer="0.3"/>
  <pageSetup paperSize="9" orientation="landscape" r:id="rId1"/>
  <headerFooter>
    <oddFooter>&amp;C&amp;P／&amp;Nページ</oddFooter>
  </headerFooter>
  <drawing r:id="rId2"/>
  <legacyDrawing r:id="rId3"/>
  <oleObjects>
    <mc:AlternateContent xmlns:mc="http://schemas.openxmlformats.org/markup-compatibility/2006">
      <mc:Choice Requires="x14">
        <oleObject progId="Paint.Picture" shapeId="11267" r:id="rId4">
          <objectPr defaultSize="0" r:id="rId5">
            <anchor moveWithCells="1">
              <from>
                <xdr:col>0</xdr:col>
                <xdr:colOff>60960</xdr:colOff>
                <xdr:row>3</xdr:row>
                <xdr:rowOff>22860</xdr:rowOff>
              </from>
              <to>
                <xdr:col>9</xdr:col>
                <xdr:colOff>1272540</xdr:colOff>
                <xdr:row>4</xdr:row>
                <xdr:rowOff>137160</xdr:rowOff>
              </to>
            </anchor>
          </objectPr>
        </oleObject>
      </mc:Choice>
      <mc:Fallback>
        <oleObject progId="Paint.Picture" shapeId="1126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33"/>
  <sheetViews>
    <sheetView view="pageBreakPreview" zoomScale="85" zoomScaleSheetLayoutView="85" workbookViewId="0">
      <selection activeCell="A2" sqref="A2"/>
    </sheetView>
  </sheetViews>
  <sheetFormatPr defaultColWidth="8.8984375" defaultRowHeight="13.2"/>
  <cols>
    <col min="1" max="1" width="12.8984375" style="326" customWidth="1"/>
    <col min="2" max="12" width="11.09765625" style="327" customWidth="1"/>
    <col min="13" max="15" width="12.8984375" style="327" customWidth="1"/>
    <col min="16" max="16" width="8.8984375" style="327" customWidth="1"/>
    <col min="17" max="16384" width="8.8984375" style="327"/>
  </cols>
  <sheetData>
    <row r="1" spans="1:16" ht="21.6" customHeight="1">
      <c r="A1" s="327" t="s">
        <v>234</v>
      </c>
      <c r="G1" s="550" t="s">
        <v>240</v>
      </c>
      <c r="H1" s="550"/>
      <c r="I1" s="550" t="str">
        <f>基本情報!C7</f>
        <v>魚沼集落協定</v>
      </c>
      <c r="J1" s="550"/>
      <c r="K1" s="550"/>
      <c r="L1" s="550"/>
    </row>
    <row r="2" spans="1:16" ht="15.6" customHeight="1">
      <c r="L2" s="327">
        <f>N5</f>
        <v>1</v>
      </c>
    </row>
    <row r="3" spans="1:16">
      <c r="A3" s="328"/>
      <c r="B3" s="331" t="s">
        <v>72</v>
      </c>
      <c r="C3" s="331" t="s">
        <v>76</v>
      </c>
      <c r="D3" s="331" t="s">
        <v>77</v>
      </c>
      <c r="E3" s="331" t="s">
        <v>170</v>
      </c>
      <c r="F3" s="331" t="s">
        <v>10</v>
      </c>
      <c r="G3" s="331" t="s">
        <v>219</v>
      </c>
      <c r="H3" s="331" t="s">
        <v>241</v>
      </c>
      <c r="I3" s="331" t="s">
        <v>242</v>
      </c>
      <c r="J3" s="331" t="s">
        <v>103</v>
      </c>
      <c r="K3" s="331" t="s">
        <v>246</v>
      </c>
      <c r="L3" s="331" t="s">
        <v>247</v>
      </c>
    </row>
    <row r="4" spans="1:16" ht="39.6" customHeight="1">
      <c r="A4" s="329" t="s">
        <v>235</v>
      </c>
      <c r="B4" s="332" t="s">
        <v>236</v>
      </c>
      <c r="C4" s="332" t="s">
        <v>238</v>
      </c>
      <c r="D4" s="332" t="s">
        <v>26</v>
      </c>
      <c r="E4" s="332" t="s">
        <v>29</v>
      </c>
      <c r="F4" s="332" t="s">
        <v>239</v>
      </c>
      <c r="G4" s="335" t="s">
        <v>60</v>
      </c>
      <c r="H4" s="336" t="s">
        <v>16</v>
      </c>
      <c r="I4" s="332" t="s">
        <v>244</v>
      </c>
      <c r="J4" s="335" t="s">
        <v>245</v>
      </c>
      <c r="K4" s="332" t="s">
        <v>116</v>
      </c>
      <c r="L4" s="332" t="s">
        <v>249</v>
      </c>
    </row>
    <row r="5" spans="1:16" ht="42" customHeight="1">
      <c r="A5" s="330">
        <f>VLOOKUP(N5,$O$5:$P$93,2,FALSE)</f>
        <v>0</v>
      </c>
      <c r="B5" s="333">
        <f>VLOOKUP(A5,入力シート!$B$7:$P$101,2,FALSE)</f>
        <v>0</v>
      </c>
      <c r="C5" s="333" t="str">
        <f>VLOOKUP(A5,細目書内訳!$B$11:$M$103,4,FALSE)</f>
        <v>A</v>
      </c>
      <c r="D5" s="333">
        <f>VLOOKUP(A5,入力シート!$B$7:$Q$101,5,FALSE)</f>
        <v>0</v>
      </c>
      <c r="E5" s="333" t="str">
        <f>VLOOKUP(A5,細目書内訳!$B$11:$M$103,6,FALSE)</f>
        <v>C</v>
      </c>
      <c r="F5" s="334">
        <f>SUM(B5:E5)</f>
        <v>0</v>
      </c>
      <c r="G5" s="333" t="str">
        <f>VLOOKUP(A5,細目書内訳!$B$11:$M$103,7,FALSE)</f>
        <v>③</v>
      </c>
      <c r="H5" s="333"/>
      <c r="I5" s="334" t="e">
        <f>G5-H5</f>
        <v>#VALUE!</v>
      </c>
      <c r="J5" s="337"/>
      <c r="K5" s="338" t="e">
        <f>I5+J5</f>
        <v>#VALUE!</v>
      </c>
      <c r="L5" s="338" t="e">
        <f>F5-K5</f>
        <v>#VALUE!</v>
      </c>
      <c r="M5" s="339" t="s">
        <v>251</v>
      </c>
      <c r="N5" s="340">
        <v>1</v>
      </c>
      <c r="O5" s="327">
        <v>1</v>
      </c>
      <c r="P5" s="341">
        <f>入力シート!B12</f>
        <v>0</v>
      </c>
    </row>
    <row r="6" spans="1:16" ht="36.6" customHeight="1">
      <c r="O6" s="327">
        <v>2</v>
      </c>
      <c r="P6" s="341">
        <f>入力シート!B13</f>
        <v>0</v>
      </c>
    </row>
    <row r="7" spans="1:16" ht="21.6" customHeight="1">
      <c r="A7" s="327" t="s">
        <v>234</v>
      </c>
      <c r="G7" s="550" t="s">
        <v>240</v>
      </c>
      <c r="H7" s="550"/>
      <c r="I7" s="550" t="str">
        <f>$I$1</f>
        <v>魚沼集落協定</v>
      </c>
      <c r="J7" s="550"/>
      <c r="K7" s="550"/>
      <c r="L7" s="550"/>
      <c r="O7" s="327">
        <v>3</v>
      </c>
      <c r="P7" s="341">
        <f>入力シート!B14</f>
        <v>0</v>
      </c>
    </row>
    <row r="8" spans="1:16" ht="15.6" customHeight="1">
      <c r="L8" s="327">
        <f>N11</f>
        <v>2</v>
      </c>
      <c r="O8" s="327">
        <v>4</v>
      </c>
      <c r="P8" s="341">
        <f>入力シート!B15</f>
        <v>0</v>
      </c>
    </row>
    <row r="9" spans="1:16">
      <c r="A9" s="328"/>
      <c r="B9" s="331" t="s">
        <v>72</v>
      </c>
      <c r="C9" s="331" t="s">
        <v>76</v>
      </c>
      <c r="D9" s="331" t="s">
        <v>77</v>
      </c>
      <c r="E9" s="331" t="s">
        <v>170</v>
      </c>
      <c r="F9" s="331" t="s">
        <v>10</v>
      </c>
      <c r="G9" s="331" t="s">
        <v>219</v>
      </c>
      <c r="H9" s="331" t="s">
        <v>241</v>
      </c>
      <c r="I9" s="331" t="s">
        <v>242</v>
      </c>
      <c r="J9" s="331" t="s">
        <v>103</v>
      </c>
      <c r="K9" s="331" t="s">
        <v>246</v>
      </c>
      <c r="L9" s="331" t="s">
        <v>247</v>
      </c>
      <c r="O9" s="327">
        <v>5</v>
      </c>
      <c r="P9" s="341">
        <f>入力シート!B16</f>
        <v>0</v>
      </c>
    </row>
    <row r="10" spans="1:16" ht="39.6" customHeight="1">
      <c r="A10" s="329" t="s">
        <v>235</v>
      </c>
      <c r="B10" s="332" t="s">
        <v>236</v>
      </c>
      <c r="C10" s="332" t="s">
        <v>238</v>
      </c>
      <c r="D10" s="332" t="s">
        <v>26</v>
      </c>
      <c r="E10" s="332" t="s">
        <v>29</v>
      </c>
      <c r="F10" s="332" t="s">
        <v>239</v>
      </c>
      <c r="G10" s="335" t="s">
        <v>60</v>
      </c>
      <c r="H10" s="336" t="s">
        <v>16</v>
      </c>
      <c r="I10" s="332" t="s">
        <v>244</v>
      </c>
      <c r="J10" s="335" t="s">
        <v>245</v>
      </c>
      <c r="K10" s="332" t="s">
        <v>116</v>
      </c>
      <c r="L10" s="332" t="s">
        <v>249</v>
      </c>
      <c r="O10" s="327">
        <v>6</v>
      </c>
      <c r="P10" s="341">
        <f>入力シート!B17</f>
        <v>0</v>
      </c>
    </row>
    <row r="11" spans="1:16" ht="42" customHeight="1">
      <c r="A11" s="330">
        <f>VLOOKUP(N11,$O$5:$P$93,2,FALSE)</f>
        <v>0</v>
      </c>
      <c r="B11" s="333">
        <f>VLOOKUP(A11,入力シート!$B$7:$P$101,2,FALSE)</f>
        <v>0</v>
      </c>
      <c r="C11" s="333" t="str">
        <f>VLOOKUP(A11,細目書内訳!$B$11:$M$103,4,FALSE)</f>
        <v>A</v>
      </c>
      <c r="D11" s="333">
        <f>VLOOKUP(A11,入力シート!$B$7:$Q$101,5,FALSE)</f>
        <v>0</v>
      </c>
      <c r="E11" s="333" t="str">
        <f>VLOOKUP(A11,細目書内訳!$B$11:$M$103,6,FALSE)</f>
        <v>C</v>
      </c>
      <c r="F11" s="334">
        <f>SUM(B11:E11)</f>
        <v>0</v>
      </c>
      <c r="G11" s="333" t="str">
        <f>VLOOKUP(A11,細目書内訳!$B$11:$M$103,7,FALSE)</f>
        <v>③</v>
      </c>
      <c r="H11" s="333"/>
      <c r="I11" s="334" t="e">
        <f>G11-H11</f>
        <v>#VALUE!</v>
      </c>
      <c r="J11" s="337"/>
      <c r="K11" s="338" t="e">
        <f>I11+J11</f>
        <v>#VALUE!</v>
      </c>
      <c r="L11" s="338" t="e">
        <f>F11-K11</f>
        <v>#VALUE!</v>
      </c>
      <c r="M11" s="339" t="s">
        <v>251</v>
      </c>
      <c r="N11" s="340">
        <f>N5+1</f>
        <v>2</v>
      </c>
      <c r="O11" s="327">
        <v>7</v>
      </c>
      <c r="P11" s="341">
        <f>入力シート!B18</f>
        <v>0</v>
      </c>
    </row>
    <row r="12" spans="1:16" ht="36.6" customHeight="1">
      <c r="O12" s="327">
        <v>8</v>
      </c>
      <c r="P12" s="341">
        <f>入力シート!B19</f>
        <v>0</v>
      </c>
    </row>
    <row r="13" spans="1:16" ht="21.6" customHeight="1">
      <c r="A13" s="327" t="s">
        <v>234</v>
      </c>
      <c r="G13" s="550" t="s">
        <v>240</v>
      </c>
      <c r="H13" s="550"/>
      <c r="I13" s="550" t="str">
        <f>$I$1</f>
        <v>魚沼集落協定</v>
      </c>
      <c r="J13" s="550"/>
      <c r="K13" s="550"/>
      <c r="L13" s="550"/>
      <c r="O13" s="327">
        <v>9</v>
      </c>
      <c r="P13" s="341">
        <f>入力シート!B20</f>
        <v>0</v>
      </c>
    </row>
    <row r="14" spans="1:16" ht="15.6" customHeight="1">
      <c r="L14" s="327">
        <f>N17</f>
        <v>3</v>
      </c>
      <c r="O14" s="327">
        <v>10</v>
      </c>
      <c r="P14" s="341">
        <f>入力シート!B21</f>
        <v>0</v>
      </c>
    </row>
    <row r="15" spans="1:16">
      <c r="A15" s="328"/>
      <c r="B15" s="331" t="s">
        <v>72</v>
      </c>
      <c r="C15" s="331" t="s">
        <v>76</v>
      </c>
      <c r="D15" s="331" t="s">
        <v>77</v>
      </c>
      <c r="E15" s="331" t="s">
        <v>170</v>
      </c>
      <c r="F15" s="331" t="s">
        <v>10</v>
      </c>
      <c r="G15" s="331" t="s">
        <v>219</v>
      </c>
      <c r="H15" s="331" t="s">
        <v>241</v>
      </c>
      <c r="I15" s="331" t="s">
        <v>242</v>
      </c>
      <c r="J15" s="331" t="s">
        <v>103</v>
      </c>
      <c r="K15" s="331" t="s">
        <v>246</v>
      </c>
      <c r="L15" s="331" t="s">
        <v>247</v>
      </c>
      <c r="O15" s="327">
        <v>11</v>
      </c>
      <c r="P15" s="341">
        <f>入力シート!B22</f>
        <v>0</v>
      </c>
    </row>
    <row r="16" spans="1:16" ht="39.6" customHeight="1">
      <c r="A16" s="329" t="s">
        <v>235</v>
      </c>
      <c r="B16" s="332" t="s">
        <v>236</v>
      </c>
      <c r="C16" s="332" t="s">
        <v>238</v>
      </c>
      <c r="D16" s="332" t="s">
        <v>26</v>
      </c>
      <c r="E16" s="332" t="s">
        <v>29</v>
      </c>
      <c r="F16" s="332" t="s">
        <v>239</v>
      </c>
      <c r="G16" s="335" t="s">
        <v>60</v>
      </c>
      <c r="H16" s="336" t="s">
        <v>16</v>
      </c>
      <c r="I16" s="332" t="s">
        <v>244</v>
      </c>
      <c r="J16" s="335" t="s">
        <v>245</v>
      </c>
      <c r="K16" s="332" t="s">
        <v>116</v>
      </c>
      <c r="L16" s="332" t="s">
        <v>249</v>
      </c>
      <c r="O16" s="327">
        <v>12</v>
      </c>
      <c r="P16" s="341">
        <f>入力シート!B23</f>
        <v>0</v>
      </c>
    </row>
    <row r="17" spans="1:16" ht="42" customHeight="1">
      <c r="A17" s="330">
        <f>VLOOKUP(N17,$O$5:$P$93,2,FALSE)</f>
        <v>0</v>
      </c>
      <c r="B17" s="333">
        <f>VLOOKUP(A17,入力シート!$B$7:$P$101,2,FALSE)</f>
        <v>0</v>
      </c>
      <c r="C17" s="333" t="str">
        <f>VLOOKUP(A17,細目書内訳!$B$11:$M$103,4,FALSE)</f>
        <v>A</v>
      </c>
      <c r="D17" s="333">
        <f>VLOOKUP(A17,入力シート!$B$7:$Q$101,5,FALSE)</f>
        <v>0</v>
      </c>
      <c r="E17" s="333" t="str">
        <f>VLOOKUP(A17,細目書内訳!$B$11:$M$103,6,FALSE)</f>
        <v>C</v>
      </c>
      <c r="F17" s="334">
        <f>SUM(B17:E17)</f>
        <v>0</v>
      </c>
      <c r="G17" s="333" t="str">
        <f>VLOOKUP(A17,細目書内訳!$B$11:$M$103,7,FALSE)</f>
        <v>③</v>
      </c>
      <c r="H17" s="333"/>
      <c r="I17" s="334" t="e">
        <f>G17-H17</f>
        <v>#VALUE!</v>
      </c>
      <c r="J17" s="337"/>
      <c r="K17" s="338" t="e">
        <f>I17+J17</f>
        <v>#VALUE!</v>
      </c>
      <c r="L17" s="338" t="e">
        <f>F17-K17</f>
        <v>#VALUE!</v>
      </c>
      <c r="M17" s="339" t="s">
        <v>251</v>
      </c>
      <c r="N17" s="340">
        <f>N11+1</f>
        <v>3</v>
      </c>
      <c r="O17" s="327">
        <v>13</v>
      </c>
      <c r="P17" s="341">
        <f>入力シート!B24</f>
        <v>0</v>
      </c>
    </row>
    <row r="18" spans="1:16" ht="36.6" customHeight="1">
      <c r="O18" s="327">
        <v>14</v>
      </c>
      <c r="P18" s="341">
        <f>入力シート!B25</f>
        <v>0</v>
      </c>
    </row>
    <row r="19" spans="1:16" ht="21.6" customHeight="1">
      <c r="A19" s="327" t="s">
        <v>234</v>
      </c>
      <c r="G19" s="550" t="s">
        <v>240</v>
      </c>
      <c r="H19" s="550"/>
      <c r="I19" s="550" t="str">
        <f>$I$1</f>
        <v>魚沼集落協定</v>
      </c>
      <c r="J19" s="550"/>
      <c r="K19" s="550"/>
      <c r="L19" s="550"/>
      <c r="O19" s="327">
        <v>15</v>
      </c>
      <c r="P19" s="341">
        <f>入力シート!B26</f>
        <v>0</v>
      </c>
    </row>
    <row r="20" spans="1:16" ht="15.6" customHeight="1">
      <c r="L20" s="327">
        <f>N23</f>
        <v>4</v>
      </c>
      <c r="O20" s="327">
        <v>16</v>
      </c>
      <c r="P20" s="341">
        <f>入力シート!B27</f>
        <v>0</v>
      </c>
    </row>
    <row r="21" spans="1:16">
      <c r="A21" s="328"/>
      <c r="B21" s="331" t="s">
        <v>72</v>
      </c>
      <c r="C21" s="331" t="s">
        <v>76</v>
      </c>
      <c r="D21" s="331" t="s">
        <v>77</v>
      </c>
      <c r="E21" s="331" t="s">
        <v>170</v>
      </c>
      <c r="F21" s="331" t="s">
        <v>10</v>
      </c>
      <c r="G21" s="331" t="s">
        <v>219</v>
      </c>
      <c r="H21" s="331" t="s">
        <v>241</v>
      </c>
      <c r="I21" s="331" t="s">
        <v>242</v>
      </c>
      <c r="J21" s="331" t="s">
        <v>103</v>
      </c>
      <c r="K21" s="331" t="s">
        <v>246</v>
      </c>
      <c r="L21" s="331" t="s">
        <v>247</v>
      </c>
      <c r="O21" s="327">
        <v>17</v>
      </c>
      <c r="P21" s="341">
        <f>入力シート!B28</f>
        <v>0</v>
      </c>
    </row>
    <row r="22" spans="1:16" ht="39.6" customHeight="1">
      <c r="A22" s="329" t="s">
        <v>235</v>
      </c>
      <c r="B22" s="332" t="s">
        <v>236</v>
      </c>
      <c r="C22" s="332" t="s">
        <v>238</v>
      </c>
      <c r="D22" s="332" t="s">
        <v>26</v>
      </c>
      <c r="E22" s="332" t="s">
        <v>29</v>
      </c>
      <c r="F22" s="332" t="s">
        <v>239</v>
      </c>
      <c r="G22" s="335" t="s">
        <v>60</v>
      </c>
      <c r="H22" s="336" t="s">
        <v>16</v>
      </c>
      <c r="I22" s="332" t="s">
        <v>244</v>
      </c>
      <c r="J22" s="335" t="s">
        <v>245</v>
      </c>
      <c r="K22" s="332" t="s">
        <v>116</v>
      </c>
      <c r="L22" s="332" t="s">
        <v>249</v>
      </c>
      <c r="O22" s="327">
        <v>18</v>
      </c>
      <c r="P22" s="341">
        <f>入力シート!B29</f>
        <v>0</v>
      </c>
    </row>
    <row r="23" spans="1:16" ht="42" customHeight="1">
      <c r="A23" s="330">
        <f>VLOOKUP(N23,$O$5:$P$93,2,FALSE)</f>
        <v>0</v>
      </c>
      <c r="B23" s="333">
        <f>VLOOKUP(A23,入力シート!$B$7:$P$101,2,FALSE)</f>
        <v>0</v>
      </c>
      <c r="C23" s="333" t="str">
        <f>VLOOKUP(A23,細目書内訳!$B$11:$M$103,4,FALSE)</f>
        <v>A</v>
      </c>
      <c r="D23" s="333">
        <f>VLOOKUP(A23,入力シート!$B$7:$Q$101,5,FALSE)</f>
        <v>0</v>
      </c>
      <c r="E23" s="333" t="str">
        <f>VLOOKUP(A23,細目書内訳!$B$11:$M$103,6,FALSE)</f>
        <v>C</v>
      </c>
      <c r="F23" s="334">
        <f>SUM(B23:E23)</f>
        <v>0</v>
      </c>
      <c r="G23" s="333" t="str">
        <f>VLOOKUP(A23,細目書内訳!$B$11:$M$103,7,FALSE)</f>
        <v>③</v>
      </c>
      <c r="H23" s="333"/>
      <c r="I23" s="334" t="e">
        <f>G23-H23</f>
        <v>#VALUE!</v>
      </c>
      <c r="J23" s="337"/>
      <c r="K23" s="338" t="e">
        <f>I23+J23</f>
        <v>#VALUE!</v>
      </c>
      <c r="L23" s="338" t="e">
        <f>F23-K23</f>
        <v>#VALUE!</v>
      </c>
      <c r="M23" s="339" t="s">
        <v>251</v>
      </c>
      <c r="N23" s="340">
        <f>N17+1</f>
        <v>4</v>
      </c>
      <c r="O23" s="327">
        <v>19</v>
      </c>
      <c r="P23" s="341">
        <f>入力シート!B30</f>
        <v>0</v>
      </c>
    </row>
    <row r="24" spans="1:16" ht="36.6" customHeight="1">
      <c r="O24" s="327">
        <v>20</v>
      </c>
      <c r="P24" s="341">
        <f>入力シート!B31</f>
        <v>0</v>
      </c>
    </row>
    <row r="25" spans="1:16" ht="21.6" customHeight="1">
      <c r="A25" s="327" t="s">
        <v>234</v>
      </c>
      <c r="G25" s="550" t="s">
        <v>240</v>
      </c>
      <c r="H25" s="550"/>
      <c r="I25" s="550" t="str">
        <f>$I$1</f>
        <v>魚沼集落協定</v>
      </c>
      <c r="J25" s="550"/>
      <c r="K25" s="550"/>
      <c r="L25" s="550"/>
      <c r="O25" s="327">
        <v>21</v>
      </c>
      <c r="P25" s="341">
        <f>入力シート!B32</f>
        <v>0</v>
      </c>
    </row>
    <row r="26" spans="1:16" ht="15.6" customHeight="1">
      <c r="L26" s="327">
        <f>N29</f>
        <v>5</v>
      </c>
      <c r="O26" s="327">
        <v>22</v>
      </c>
      <c r="P26" s="341">
        <f>入力シート!B33</f>
        <v>0</v>
      </c>
    </row>
    <row r="27" spans="1:16">
      <c r="A27" s="328"/>
      <c r="B27" s="331" t="s">
        <v>72</v>
      </c>
      <c r="C27" s="331" t="s">
        <v>76</v>
      </c>
      <c r="D27" s="331" t="s">
        <v>77</v>
      </c>
      <c r="E27" s="331" t="s">
        <v>170</v>
      </c>
      <c r="F27" s="331" t="s">
        <v>10</v>
      </c>
      <c r="G27" s="331" t="s">
        <v>219</v>
      </c>
      <c r="H27" s="331" t="s">
        <v>241</v>
      </c>
      <c r="I27" s="331" t="s">
        <v>242</v>
      </c>
      <c r="J27" s="331" t="s">
        <v>103</v>
      </c>
      <c r="K27" s="331" t="s">
        <v>246</v>
      </c>
      <c r="L27" s="331" t="s">
        <v>247</v>
      </c>
      <c r="O27" s="327">
        <v>23</v>
      </c>
      <c r="P27" s="341">
        <f>入力シート!B34</f>
        <v>0</v>
      </c>
    </row>
    <row r="28" spans="1:16" ht="39.6" customHeight="1">
      <c r="A28" s="329" t="s">
        <v>235</v>
      </c>
      <c r="B28" s="332" t="s">
        <v>236</v>
      </c>
      <c r="C28" s="332" t="s">
        <v>238</v>
      </c>
      <c r="D28" s="332" t="s">
        <v>26</v>
      </c>
      <c r="E28" s="332" t="s">
        <v>29</v>
      </c>
      <c r="F28" s="332" t="s">
        <v>239</v>
      </c>
      <c r="G28" s="335" t="s">
        <v>60</v>
      </c>
      <c r="H28" s="336" t="s">
        <v>16</v>
      </c>
      <c r="I28" s="332" t="s">
        <v>244</v>
      </c>
      <c r="J28" s="335" t="s">
        <v>245</v>
      </c>
      <c r="K28" s="332" t="s">
        <v>116</v>
      </c>
      <c r="L28" s="332" t="s">
        <v>249</v>
      </c>
      <c r="O28" s="327">
        <v>24</v>
      </c>
      <c r="P28" s="341">
        <f>入力シート!B35</f>
        <v>0</v>
      </c>
    </row>
    <row r="29" spans="1:16" ht="42" customHeight="1">
      <c r="A29" s="330">
        <f>VLOOKUP(N29,$O$5:$P$93,2,FALSE)</f>
        <v>0</v>
      </c>
      <c r="B29" s="333">
        <f>VLOOKUP(A29,入力シート!$B$7:$P$101,2,FALSE)</f>
        <v>0</v>
      </c>
      <c r="C29" s="333" t="str">
        <f>VLOOKUP(A29,細目書内訳!$B$11:$M$103,4,FALSE)</f>
        <v>A</v>
      </c>
      <c r="D29" s="333">
        <f>VLOOKUP(A29,入力シート!$B$7:$Q$101,5,FALSE)</f>
        <v>0</v>
      </c>
      <c r="E29" s="333" t="str">
        <f>VLOOKUP(A29,細目書内訳!$B$11:$M$103,6,FALSE)</f>
        <v>C</v>
      </c>
      <c r="F29" s="334">
        <f>SUM(B29:E29)</f>
        <v>0</v>
      </c>
      <c r="G29" s="333" t="str">
        <f>VLOOKUP(A29,細目書内訳!$B$11:$M$103,7,FALSE)</f>
        <v>③</v>
      </c>
      <c r="H29" s="333"/>
      <c r="I29" s="334" t="e">
        <f>G29-H29</f>
        <v>#VALUE!</v>
      </c>
      <c r="J29" s="337"/>
      <c r="K29" s="338" t="e">
        <f>I29+J29</f>
        <v>#VALUE!</v>
      </c>
      <c r="L29" s="338" t="e">
        <f>F29-K29</f>
        <v>#VALUE!</v>
      </c>
      <c r="M29" s="339" t="s">
        <v>251</v>
      </c>
      <c r="N29" s="340">
        <f>N23+1</f>
        <v>5</v>
      </c>
      <c r="O29" s="327">
        <v>25</v>
      </c>
      <c r="P29" s="341">
        <f>入力シート!B36</f>
        <v>0</v>
      </c>
    </row>
    <row r="30" spans="1:16" ht="36.6" customHeight="1">
      <c r="O30" s="327">
        <v>26</v>
      </c>
      <c r="P30" s="341">
        <f>入力シート!B37</f>
        <v>0</v>
      </c>
    </row>
    <row r="31" spans="1:16" ht="21.6" customHeight="1">
      <c r="A31" s="327" t="s">
        <v>234</v>
      </c>
      <c r="G31" s="550" t="s">
        <v>240</v>
      </c>
      <c r="H31" s="550"/>
      <c r="I31" s="550" t="str">
        <f>$I$1</f>
        <v>魚沼集落協定</v>
      </c>
      <c r="J31" s="550"/>
      <c r="K31" s="550"/>
      <c r="L31" s="550"/>
      <c r="O31" s="327">
        <v>27</v>
      </c>
      <c r="P31" s="341">
        <f>入力シート!B38</f>
        <v>0</v>
      </c>
    </row>
    <row r="32" spans="1:16" ht="15.6" customHeight="1">
      <c r="L32" s="327">
        <f>N35</f>
        <v>6</v>
      </c>
      <c r="O32" s="327">
        <v>28</v>
      </c>
      <c r="P32" s="341">
        <f>入力シート!B39</f>
        <v>0</v>
      </c>
    </row>
    <row r="33" spans="1:16">
      <c r="A33" s="328"/>
      <c r="B33" s="331" t="s">
        <v>72</v>
      </c>
      <c r="C33" s="331" t="s">
        <v>76</v>
      </c>
      <c r="D33" s="331" t="s">
        <v>77</v>
      </c>
      <c r="E33" s="331" t="s">
        <v>170</v>
      </c>
      <c r="F33" s="331" t="s">
        <v>10</v>
      </c>
      <c r="G33" s="331" t="s">
        <v>219</v>
      </c>
      <c r="H33" s="331" t="s">
        <v>241</v>
      </c>
      <c r="I33" s="331" t="s">
        <v>242</v>
      </c>
      <c r="J33" s="331" t="s">
        <v>103</v>
      </c>
      <c r="K33" s="331" t="s">
        <v>246</v>
      </c>
      <c r="L33" s="331" t="s">
        <v>247</v>
      </c>
      <c r="O33" s="327">
        <v>29</v>
      </c>
      <c r="P33" s="341">
        <f>入力シート!B40</f>
        <v>0</v>
      </c>
    </row>
    <row r="34" spans="1:16" ht="39.6" customHeight="1">
      <c r="A34" s="329" t="s">
        <v>235</v>
      </c>
      <c r="B34" s="332" t="s">
        <v>236</v>
      </c>
      <c r="C34" s="332" t="s">
        <v>238</v>
      </c>
      <c r="D34" s="332" t="s">
        <v>26</v>
      </c>
      <c r="E34" s="332" t="s">
        <v>29</v>
      </c>
      <c r="F34" s="332" t="s">
        <v>239</v>
      </c>
      <c r="G34" s="335" t="s">
        <v>60</v>
      </c>
      <c r="H34" s="336" t="s">
        <v>16</v>
      </c>
      <c r="I34" s="332" t="s">
        <v>244</v>
      </c>
      <c r="J34" s="335" t="s">
        <v>245</v>
      </c>
      <c r="K34" s="332" t="s">
        <v>116</v>
      </c>
      <c r="L34" s="332" t="s">
        <v>249</v>
      </c>
      <c r="O34" s="327">
        <v>30</v>
      </c>
      <c r="P34" s="341">
        <f>入力シート!B41</f>
        <v>0</v>
      </c>
    </row>
    <row r="35" spans="1:16" ht="42" customHeight="1">
      <c r="A35" s="330">
        <f>VLOOKUP(N35,$O$5:$P$93,2,FALSE)</f>
        <v>0</v>
      </c>
      <c r="B35" s="333">
        <f>VLOOKUP(A35,入力シート!$B$7:$P$101,2,FALSE)</f>
        <v>0</v>
      </c>
      <c r="C35" s="333" t="str">
        <f>VLOOKUP(A35,細目書内訳!$B$11:$M$103,4,FALSE)</f>
        <v>A</v>
      </c>
      <c r="D35" s="333">
        <f>VLOOKUP(A35,入力シート!$B$7:$Q$101,5,FALSE)</f>
        <v>0</v>
      </c>
      <c r="E35" s="333" t="str">
        <f>VLOOKUP(A35,細目書内訳!$B$11:$M$103,6,FALSE)</f>
        <v>C</v>
      </c>
      <c r="F35" s="334">
        <f>SUM(B35:E35)</f>
        <v>0</v>
      </c>
      <c r="G35" s="333" t="str">
        <f>VLOOKUP(A35,細目書内訳!$B$11:$M$103,7,FALSE)</f>
        <v>③</v>
      </c>
      <c r="H35" s="333"/>
      <c r="I35" s="334" t="e">
        <f>G35-H35</f>
        <v>#VALUE!</v>
      </c>
      <c r="J35" s="337"/>
      <c r="K35" s="338" t="e">
        <f>I35+J35</f>
        <v>#VALUE!</v>
      </c>
      <c r="L35" s="338" t="e">
        <f>F35-K35</f>
        <v>#VALUE!</v>
      </c>
      <c r="M35" s="339" t="s">
        <v>251</v>
      </c>
      <c r="N35" s="340">
        <f>N29+1</f>
        <v>6</v>
      </c>
      <c r="O35" s="327">
        <v>31</v>
      </c>
      <c r="P35" s="341">
        <f>入力シート!B42</f>
        <v>0</v>
      </c>
    </row>
    <row r="36" spans="1:16" ht="36.6" customHeight="1">
      <c r="O36" s="327">
        <v>32</v>
      </c>
      <c r="P36" s="341">
        <f>入力シート!B43</f>
        <v>0</v>
      </c>
    </row>
    <row r="37" spans="1:16" ht="21.6" customHeight="1">
      <c r="A37" s="327" t="s">
        <v>234</v>
      </c>
      <c r="G37" s="550" t="s">
        <v>240</v>
      </c>
      <c r="H37" s="550"/>
      <c r="I37" s="550" t="str">
        <f>$I$1</f>
        <v>魚沼集落協定</v>
      </c>
      <c r="J37" s="550"/>
      <c r="K37" s="550"/>
      <c r="L37" s="550"/>
      <c r="O37" s="327">
        <v>33</v>
      </c>
      <c r="P37" s="341">
        <f>入力シート!B44</f>
        <v>0</v>
      </c>
    </row>
    <row r="38" spans="1:16" ht="15.6" customHeight="1">
      <c r="L38" s="327">
        <f>N41</f>
        <v>7</v>
      </c>
      <c r="O38" s="327">
        <v>34</v>
      </c>
      <c r="P38" s="341">
        <f>入力シート!B45</f>
        <v>0</v>
      </c>
    </row>
    <row r="39" spans="1:16">
      <c r="A39" s="328"/>
      <c r="B39" s="331" t="s">
        <v>72</v>
      </c>
      <c r="C39" s="331" t="s">
        <v>76</v>
      </c>
      <c r="D39" s="331" t="s">
        <v>77</v>
      </c>
      <c r="E39" s="331" t="s">
        <v>170</v>
      </c>
      <c r="F39" s="331" t="s">
        <v>10</v>
      </c>
      <c r="G39" s="331" t="s">
        <v>219</v>
      </c>
      <c r="H39" s="331" t="s">
        <v>241</v>
      </c>
      <c r="I39" s="331" t="s">
        <v>242</v>
      </c>
      <c r="J39" s="331" t="s">
        <v>103</v>
      </c>
      <c r="K39" s="331" t="s">
        <v>246</v>
      </c>
      <c r="L39" s="331" t="s">
        <v>247</v>
      </c>
      <c r="O39" s="327">
        <v>35</v>
      </c>
      <c r="P39" s="341">
        <f>入力シート!B46</f>
        <v>0</v>
      </c>
    </row>
    <row r="40" spans="1:16" ht="39.6" customHeight="1">
      <c r="A40" s="329" t="s">
        <v>235</v>
      </c>
      <c r="B40" s="332" t="s">
        <v>236</v>
      </c>
      <c r="C40" s="332" t="s">
        <v>238</v>
      </c>
      <c r="D40" s="332" t="s">
        <v>26</v>
      </c>
      <c r="E40" s="332" t="s">
        <v>29</v>
      </c>
      <c r="F40" s="332" t="s">
        <v>239</v>
      </c>
      <c r="G40" s="335" t="s">
        <v>60</v>
      </c>
      <c r="H40" s="336" t="s">
        <v>16</v>
      </c>
      <c r="I40" s="332" t="s">
        <v>244</v>
      </c>
      <c r="J40" s="335" t="s">
        <v>245</v>
      </c>
      <c r="K40" s="332" t="s">
        <v>116</v>
      </c>
      <c r="L40" s="332" t="s">
        <v>249</v>
      </c>
      <c r="O40" s="327">
        <v>36</v>
      </c>
      <c r="P40" s="341">
        <f>入力シート!B47</f>
        <v>0</v>
      </c>
    </row>
    <row r="41" spans="1:16" ht="42" customHeight="1">
      <c r="A41" s="330">
        <f>VLOOKUP(N41,$O$5:$P$93,2,FALSE)</f>
        <v>0</v>
      </c>
      <c r="B41" s="333">
        <f>VLOOKUP(A41,入力シート!$B$7:$P$101,2,FALSE)</f>
        <v>0</v>
      </c>
      <c r="C41" s="333" t="str">
        <f>VLOOKUP(A41,細目書内訳!$B$11:$M$103,4,FALSE)</f>
        <v>A</v>
      </c>
      <c r="D41" s="333">
        <f>VLOOKUP(A41,入力シート!$B$7:$Q$101,5,FALSE)</f>
        <v>0</v>
      </c>
      <c r="E41" s="333" t="str">
        <f>VLOOKUP(A41,細目書内訳!$B$11:$M$103,6,FALSE)</f>
        <v>C</v>
      </c>
      <c r="F41" s="334">
        <f>SUM(B41:E41)</f>
        <v>0</v>
      </c>
      <c r="G41" s="333" t="str">
        <f>VLOOKUP(A41,細目書内訳!$B$11:$M$103,7,FALSE)</f>
        <v>③</v>
      </c>
      <c r="H41" s="333"/>
      <c r="I41" s="334" t="e">
        <f>G41-H41</f>
        <v>#VALUE!</v>
      </c>
      <c r="J41" s="337"/>
      <c r="K41" s="338" t="e">
        <f>I41+J41</f>
        <v>#VALUE!</v>
      </c>
      <c r="L41" s="338" t="e">
        <f>F41-K41</f>
        <v>#VALUE!</v>
      </c>
      <c r="M41" s="339" t="s">
        <v>251</v>
      </c>
      <c r="N41" s="340">
        <f>N35+1</f>
        <v>7</v>
      </c>
      <c r="O41" s="327">
        <v>37</v>
      </c>
      <c r="P41" s="341">
        <f>入力シート!B48</f>
        <v>0</v>
      </c>
    </row>
    <row r="42" spans="1:16" ht="21.6" customHeight="1">
      <c r="A42" s="327" t="s">
        <v>234</v>
      </c>
      <c r="G42" s="550" t="s">
        <v>240</v>
      </c>
      <c r="H42" s="550"/>
      <c r="I42" s="550" t="str">
        <f>$I$1</f>
        <v>魚沼集落協定</v>
      </c>
      <c r="J42" s="550"/>
      <c r="K42" s="550"/>
      <c r="L42" s="550"/>
      <c r="O42" s="327">
        <v>38</v>
      </c>
      <c r="P42" s="341">
        <f>入力シート!B49</f>
        <v>0</v>
      </c>
    </row>
    <row r="43" spans="1:16" ht="15.6" customHeight="1">
      <c r="L43" s="327">
        <f>N46</f>
        <v>8</v>
      </c>
      <c r="O43" s="327">
        <v>39</v>
      </c>
      <c r="P43" s="341">
        <f>入力シート!B50</f>
        <v>0</v>
      </c>
    </row>
    <row r="44" spans="1:16">
      <c r="A44" s="328"/>
      <c r="B44" s="331" t="s">
        <v>72</v>
      </c>
      <c r="C44" s="331" t="s">
        <v>76</v>
      </c>
      <c r="D44" s="331" t="s">
        <v>77</v>
      </c>
      <c r="E44" s="331" t="s">
        <v>170</v>
      </c>
      <c r="F44" s="331" t="s">
        <v>10</v>
      </c>
      <c r="G44" s="331" t="s">
        <v>219</v>
      </c>
      <c r="H44" s="331" t="s">
        <v>241</v>
      </c>
      <c r="I44" s="331" t="s">
        <v>242</v>
      </c>
      <c r="J44" s="331" t="s">
        <v>103</v>
      </c>
      <c r="K44" s="331" t="s">
        <v>246</v>
      </c>
      <c r="L44" s="331" t="s">
        <v>247</v>
      </c>
      <c r="O44" s="327">
        <v>40</v>
      </c>
      <c r="P44" s="341">
        <f>入力シート!B51</f>
        <v>0</v>
      </c>
    </row>
    <row r="45" spans="1:16" ht="39.6" customHeight="1">
      <c r="A45" s="329" t="s">
        <v>235</v>
      </c>
      <c r="B45" s="332" t="s">
        <v>236</v>
      </c>
      <c r="C45" s="332" t="s">
        <v>238</v>
      </c>
      <c r="D45" s="332" t="s">
        <v>26</v>
      </c>
      <c r="E45" s="332" t="s">
        <v>29</v>
      </c>
      <c r="F45" s="332" t="s">
        <v>239</v>
      </c>
      <c r="G45" s="335" t="s">
        <v>60</v>
      </c>
      <c r="H45" s="336" t="s">
        <v>16</v>
      </c>
      <c r="I45" s="332" t="s">
        <v>244</v>
      </c>
      <c r="J45" s="335" t="s">
        <v>245</v>
      </c>
      <c r="K45" s="332" t="s">
        <v>116</v>
      </c>
      <c r="L45" s="332" t="s">
        <v>249</v>
      </c>
      <c r="O45" s="327">
        <v>41</v>
      </c>
      <c r="P45" s="341">
        <f>入力シート!B52</f>
        <v>0</v>
      </c>
    </row>
    <row r="46" spans="1:16" ht="42" customHeight="1">
      <c r="A46" s="330">
        <f>VLOOKUP(N46,$O$5:$P$93,2,FALSE)</f>
        <v>0</v>
      </c>
      <c r="B46" s="333">
        <f>VLOOKUP(A46,入力シート!$B$7:$P$101,2,FALSE)</f>
        <v>0</v>
      </c>
      <c r="C46" s="333" t="str">
        <f>VLOOKUP(A46,細目書内訳!$B$11:$M$103,4,FALSE)</f>
        <v>A</v>
      </c>
      <c r="D46" s="333">
        <f>VLOOKUP(A46,入力シート!$B$7:$Q$101,5,FALSE)</f>
        <v>0</v>
      </c>
      <c r="E46" s="333" t="str">
        <f>VLOOKUP(A46,細目書内訳!$B$11:$M$103,6,FALSE)</f>
        <v>C</v>
      </c>
      <c r="F46" s="334">
        <f>SUM(B46:E46)</f>
        <v>0</v>
      </c>
      <c r="G46" s="333" t="str">
        <f>VLOOKUP(A46,細目書内訳!$B$11:$M$103,7,FALSE)</f>
        <v>③</v>
      </c>
      <c r="H46" s="333"/>
      <c r="I46" s="334" t="e">
        <f>G46-H46</f>
        <v>#VALUE!</v>
      </c>
      <c r="J46" s="337"/>
      <c r="K46" s="338" t="e">
        <f>I46+J46</f>
        <v>#VALUE!</v>
      </c>
      <c r="L46" s="338" t="e">
        <f>F46-K46</f>
        <v>#VALUE!</v>
      </c>
      <c r="M46" s="339" t="s">
        <v>251</v>
      </c>
      <c r="N46" s="340">
        <f>N41+1</f>
        <v>8</v>
      </c>
      <c r="O46" s="327">
        <v>42</v>
      </c>
      <c r="P46" s="341">
        <f>入力シート!B53</f>
        <v>0</v>
      </c>
    </row>
    <row r="47" spans="1:16" ht="36.6" customHeight="1">
      <c r="O47" s="327">
        <v>43</v>
      </c>
      <c r="P47" s="341">
        <f>入力シート!B54</f>
        <v>0</v>
      </c>
    </row>
    <row r="48" spans="1:16" ht="21.6" customHeight="1">
      <c r="A48" s="327" t="s">
        <v>234</v>
      </c>
      <c r="G48" s="550" t="s">
        <v>240</v>
      </c>
      <c r="H48" s="550"/>
      <c r="I48" s="550" t="str">
        <f>$I$1</f>
        <v>魚沼集落協定</v>
      </c>
      <c r="J48" s="550"/>
      <c r="K48" s="550"/>
      <c r="L48" s="550"/>
      <c r="O48" s="327">
        <v>44</v>
      </c>
      <c r="P48" s="341">
        <f>入力シート!B55</f>
        <v>0</v>
      </c>
    </row>
    <row r="49" spans="1:16" ht="15.6" customHeight="1">
      <c r="L49" s="327">
        <f>N52</f>
        <v>9</v>
      </c>
      <c r="O49" s="327">
        <v>45</v>
      </c>
      <c r="P49" s="341">
        <f>入力シート!B56</f>
        <v>0</v>
      </c>
    </row>
    <row r="50" spans="1:16">
      <c r="A50" s="328"/>
      <c r="B50" s="331" t="s">
        <v>72</v>
      </c>
      <c r="C50" s="331" t="s">
        <v>76</v>
      </c>
      <c r="D50" s="331" t="s">
        <v>77</v>
      </c>
      <c r="E50" s="331" t="s">
        <v>170</v>
      </c>
      <c r="F50" s="331" t="s">
        <v>10</v>
      </c>
      <c r="G50" s="331" t="s">
        <v>219</v>
      </c>
      <c r="H50" s="331" t="s">
        <v>241</v>
      </c>
      <c r="I50" s="331" t="s">
        <v>242</v>
      </c>
      <c r="J50" s="331" t="s">
        <v>103</v>
      </c>
      <c r="K50" s="331" t="s">
        <v>246</v>
      </c>
      <c r="L50" s="331" t="s">
        <v>247</v>
      </c>
      <c r="O50" s="327">
        <v>46</v>
      </c>
      <c r="P50" s="341">
        <f>入力シート!B57</f>
        <v>0</v>
      </c>
    </row>
    <row r="51" spans="1:16" ht="39.6" customHeight="1">
      <c r="A51" s="329" t="s">
        <v>235</v>
      </c>
      <c r="B51" s="332" t="s">
        <v>236</v>
      </c>
      <c r="C51" s="332" t="s">
        <v>238</v>
      </c>
      <c r="D51" s="332" t="s">
        <v>26</v>
      </c>
      <c r="E51" s="332" t="s">
        <v>29</v>
      </c>
      <c r="F51" s="332" t="s">
        <v>239</v>
      </c>
      <c r="G51" s="335" t="s">
        <v>60</v>
      </c>
      <c r="H51" s="336" t="s">
        <v>16</v>
      </c>
      <c r="I51" s="332" t="s">
        <v>244</v>
      </c>
      <c r="J51" s="335" t="s">
        <v>245</v>
      </c>
      <c r="K51" s="332" t="s">
        <v>116</v>
      </c>
      <c r="L51" s="332" t="s">
        <v>249</v>
      </c>
      <c r="O51" s="327">
        <v>47</v>
      </c>
      <c r="P51" s="341">
        <f>入力シート!B58</f>
        <v>0</v>
      </c>
    </row>
    <row r="52" spans="1:16" ht="42" customHeight="1">
      <c r="A52" s="330">
        <f>VLOOKUP(N52,$O$5:$P$93,2,FALSE)</f>
        <v>0</v>
      </c>
      <c r="B52" s="333">
        <f>VLOOKUP(A52,入力シート!$B$7:$P$101,2,FALSE)</f>
        <v>0</v>
      </c>
      <c r="C52" s="333" t="str">
        <f>VLOOKUP(A52,細目書内訳!$B$11:$M$103,4,FALSE)</f>
        <v>A</v>
      </c>
      <c r="D52" s="333">
        <f>VLOOKUP(A52,入力シート!$B$7:$Q$101,5,FALSE)</f>
        <v>0</v>
      </c>
      <c r="E52" s="333" t="str">
        <f>VLOOKUP(A52,細目書内訳!$B$11:$M$103,6,FALSE)</f>
        <v>C</v>
      </c>
      <c r="F52" s="334">
        <f>SUM(B52:E52)</f>
        <v>0</v>
      </c>
      <c r="G52" s="333" t="str">
        <f>VLOOKUP(A52,細目書内訳!$B$11:$M$103,7,FALSE)</f>
        <v>③</v>
      </c>
      <c r="H52" s="333"/>
      <c r="I52" s="334" t="e">
        <f>G52-H52</f>
        <v>#VALUE!</v>
      </c>
      <c r="J52" s="337"/>
      <c r="K52" s="338" t="e">
        <f>I52+J52</f>
        <v>#VALUE!</v>
      </c>
      <c r="L52" s="338" t="e">
        <f>F52-K52</f>
        <v>#VALUE!</v>
      </c>
      <c r="M52" s="339" t="s">
        <v>251</v>
      </c>
      <c r="N52" s="340">
        <f>N46+1</f>
        <v>9</v>
      </c>
      <c r="O52" s="327">
        <v>48</v>
      </c>
      <c r="P52" s="341">
        <f>入力シート!B59</f>
        <v>0</v>
      </c>
    </row>
    <row r="53" spans="1:16" ht="36.6" customHeight="1">
      <c r="O53" s="327">
        <v>49</v>
      </c>
      <c r="P53" s="341">
        <f>入力シート!B60</f>
        <v>0</v>
      </c>
    </row>
    <row r="54" spans="1:16" ht="21.6" customHeight="1">
      <c r="A54" s="327" t="s">
        <v>234</v>
      </c>
      <c r="G54" s="550" t="s">
        <v>240</v>
      </c>
      <c r="H54" s="550"/>
      <c r="I54" s="550" t="str">
        <f>$I$1</f>
        <v>魚沼集落協定</v>
      </c>
      <c r="J54" s="550"/>
      <c r="K54" s="550"/>
      <c r="L54" s="550"/>
      <c r="O54" s="327">
        <v>50</v>
      </c>
      <c r="P54" s="341">
        <f>入力シート!B61</f>
        <v>0</v>
      </c>
    </row>
    <row r="55" spans="1:16" ht="15.6" customHeight="1">
      <c r="L55" s="327">
        <f>N58</f>
        <v>10</v>
      </c>
      <c r="O55" s="327">
        <v>51</v>
      </c>
      <c r="P55" s="341">
        <f>入力シート!B62</f>
        <v>0</v>
      </c>
    </row>
    <row r="56" spans="1:16">
      <c r="A56" s="328"/>
      <c r="B56" s="331" t="s">
        <v>72</v>
      </c>
      <c r="C56" s="331" t="s">
        <v>76</v>
      </c>
      <c r="D56" s="331" t="s">
        <v>77</v>
      </c>
      <c r="E56" s="331" t="s">
        <v>170</v>
      </c>
      <c r="F56" s="331" t="s">
        <v>10</v>
      </c>
      <c r="G56" s="331" t="s">
        <v>219</v>
      </c>
      <c r="H56" s="331" t="s">
        <v>241</v>
      </c>
      <c r="I56" s="331" t="s">
        <v>242</v>
      </c>
      <c r="J56" s="331" t="s">
        <v>103</v>
      </c>
      <c r="K56" s="331" t="s">
        <v>246</v>
      </c>
      <c r="L56" s="331" t="s">
        <v>247</v>
      </c>
      <c r="O56" s="327">
        <v>52</v>
      </c>
      <c r="P56" s="341">
        <f>入力シート!B63</f>
        <v>0</v>
      </c>
    </row>
    <row r="57" spans="1:16" ht="39.6" customHeight="1">
      <c r="A57" s="329" t="s">
        <v>235</v>
      </c>
      <c r="B57" s="332" t="s">
        <v>236</v>
      </c>
      <c r="C57" s="332" t="s">
        <v>238</v>
      </c>
      <c r="D57" s="332" t="s">
        <v>26</v>
      </c>
      <c r="E57" s="332" t="s">
        <v>29</v>
      </c>
      <c r="F57" s="332" t="s">
        <v>239</v>
      </c>
      <c r="G57" s="335" t="s">
        <v>60</v>
      </c>
      <c r="H57" s="336" t="s">
        <v>16</v>
      </c>
      <c r="I57" s="332" t="s">
        <v>244</v>
      </c>
      <c r="J57" s="335" t="s">
        <v>245</v>
      </c>
      <c r="K57" s="332" t="s">
        <v>116</v>
      </c>
      <c r="L57" s="332" t="s">
        <v>249</v>
      </c>
      <c r="O57" s="327">
        <v>53</v>
      </c>
      <c r="P57" s="341">
        <f>入力シート!B64</f>
        <v>0</v>
      </c>
    </row>
    <row r="58" spans="1:16" ht="42" customHeight="1">
      <c r="A58" s="330">
        <f>VLOOKUP(N58,$O$5:$P$93,2,FALSE)</f>
        <v>0</v>
      </c>
      <c r="B58" s="333">
        <f>VLOOKUP(A58,入力シート!$B$7:$P$101,2,FALSE)</f>
        <v>0</v>
      </c>
      <c r="C58" s="333" t="str">
        <f>VLOOKUP(A58,細目書内訳!$B$11:$M$103,4,FALSE)</f>
        <v>A</v>
      </c>
      <c r="D58" s="333">
        <f>VLOOKUP(A58,入力シート!$B$7:$Q$101,5,FALSE)</f>
        <v>0</v>
      </c>
      <c r="E58" s="333" t="str">
        <f>VLOOKUP(A58,細目書内訳!$B$11:$M$103,6,FALSE)</f>
        <v>C</v>
      </c>
      <c r="F58" s="334">
        <f>SUM(B58:E58)</f>
        <v>0</v>
      </c>
      <c r="G58" s="333" t="str">
        <f>VLOOKUP(A58,細目書内訳!$B$11:$M$103,7,FALSE)</f>
        <v>③</v>
      </c>
      <c r="H58" s="333"/>
      <c r="I58" s="334" t="e">
        <f>G58-H58</f>
        <v>#VALUE!</v>
      </c>
      <c r="J58" s="337"/>
      <c r="K58" s="338" t="e">
        <f>I58+J58</f>
        <v>#VALUE!</v>
      </c>
      <c r="L58" s="338" t="e">
        <f>F58-K58</f>
        <v>#VALUE!</v>
      </c>
      <c r="M58" s="339" t="s">
        <v>251</v>
      </c>
      <c r="N58" s="340">
        <f>N52+1</f>
        <v>10</v>
      </c>
      <c r="O58" s="327">
        <v>54</v>
      </c>
      <c r="P58" s="341">
        <f>入力シート!B65</f>
        <v>0</v>
      </c>
    </row>
    <row r="59" spans="1:16" ht="36.6" customHeight="1">
      <c r="O59" s="327">
        <v>55</v>
      </c>
      <c r="P59" s="341">
        <f>入力シート!B66</f>
        <v>0</v>
      </c>
    </row>
    <row r="60" spans="1:16" ht="21.6" customHeight="1">
      <c r="A60" s="327" t="s">
        <v>234</v>
      </c>
      <c r="G60" s="550" t="s">
        <v>240</v>
      </c>
      <c r="H60" s="550"/>
      <c r="I60" s="550" t="str">
        <f>$I$1</f>
        <v>魚沼集落協定</v>
      </c>
      <c r="J60" s="550"/>
      <c r="K60" s="550"/>
      <c r="L60" s="550"/>
      <c r="O60" s="327">
        <v>56</v>
      </c>
      <c r="P60" s="341">
        <f>入力シート!B67</f>
        <v>0</v>
      </c>
    </row>
    <row r="61" spans="1:16" ht="15.6" customHeight="1">
      <c r="L61" s="327">
        <f>N64</f>
        <v>11</v>
      </c>
      <c r="O61" s="327">
        <v>57</v>
      </c>
      <c r="P61" s="341">
        <f>入力シート!B68</f>
        <v>0</v>
      </c>
    </row>
    <row r="62" spans="1:16">
      <c r="A62" s="328"/>
      <c r="B62" s="331" t="s">
        <v>72</v>
      </c>
      <c r="C62" s="331" t="s">
        <v>76</v>
      </c>
      <c r="D62" s="331" t="s">
        <v>77</v>
      </c>
      <c r="E62" s="331" t="s">
        <v>170</v>
      </c>
      <c r="F62" s="331" t="s">
        <v>10</v>
      </c>
      <c r="G62" s="331" t="s">
        <v>219</v>
      </c>
      <c r="H62" s="331" t="s">
        <v>241</v>
      </c>
      <c r="I62" s="331" t="s">
        <v>242</v>
      </c>
      <c r="J62" s="331" t="s">
        <v>103</v>
      </c>
      <c r="K62" s="331" t="s">
        <v>246</v>
      </c>
      <c r="L62" s="331" t="s">
        <v>247</v>
      </c>
      <c r="O62" s="327">
        <v>58</v>
      </c>
      <c r="P62" s="341">
        <f>入力シート!B69</f>
        <v>0</v>
      </c>
    </row>
    <row r="63" spans="1:16" ht="39.6" customHeight="1">
      <c r="A63" s="329" t="s">
        <v>235</v>
      </c>
      <c r="B63" s="332" t="s">
        <v>236</v>
      </c>
      <c r="C63" s="332" t="s">
        <v>238</v>
      </c>
      <c r="D63" s="332" t="s">
        <v>26</v>
      </c>
      <c r="E63" s="332" t="s">
        <v>29</v>
      </c>
      <c r="F63" s="332" t="s">
        <v>239</v>
      </c>
      <c r="G63" s="335" t="s">
        <v>60</v>
      </c>
      <c r="H63" s="336" t="s">
        <v>16</v>
      </c>
      <c r="I63" s="332" t="s">
        <v>244</v>
      </c>
      <c r="J63" s="335" t="s">
        <v>245</v>
      </c>
      <c r="K63" s="332" t="s">
        <v>116</v>
      </c>
      <c r="L63" s="332" t="s">
        <v>249</v>
      </c>
      <c r="O63" s="327">
        <v>59</v>
      </c>
      <c r="P63" s="341">
        <f>入力シート!B70</f>
        <v>0</v>
      </c>
    </row>
    <row r="64" spans="1:16" ht="42" customHeight="1">
      <c r="A64" s="330">
        <f>VLOOKUP(N64,$O$5:$P$93,2,FALSE)</f>
        <v>0</v>
      </c>
      <c r="B64" s="333">
        <f>VLOOKUP(A64,入力シート!$B$7:$P$101,2,FALSE)</f>
        <v>0</v>
      </c>
      <c r="C64" s="333" t="str">
        <f>VLOOKUP(A64,細目書内訳!$B$11:$M$103,4,FALSE)</f>
        <v>A</v>
      </c>
      <c r="D64" s="333">
        <f>VLOOKUP(A64,入力シート!$B$7:$Q$101,5,FALSE)</f>
        <v>0</v>
      </c>
      <c r="E64" s="333" t="str">
        <f>VLOOKUP(A64,細目書内訳!$B$11:$M$103,6,FALSE)</f>
        <v>C</v>
      </c>
      <c r="F64" s="334">
        <f>SUM(B64:E64)</f>
        <v>0</v>
      </c>
      <c r="G64" s="333" t="str">
        <f>VLOOKUP(A64,細目書内訳!$B$11:$M$103,7,FALSE)</f>
        <v>③</v>
      </c>
      <c r="H64" s="333"/>
      <c r="I64" s="334" t="e">
        <f>G64-H64</f>
        <v>#VALUE!</v>
      </c>
      <c r="J64" s="337"/>
      <c r="K64" s="338" t="e">
        <f>I64+J64</f>
        <v>#VALUE!</v>
      </c>
      <c r="L64" s="338" t="e">
        <f>F64-K64</f>
        <v>#VALUE!</v>
      </c>
      <c r="M64" s="339" t="s">
        <v>251</v>
      </c>
      <c r="N64" s="340">
        <f>N58+1</f>
        <v>11</v>
      </c>
      <c r="O64" s="327">
        <v>60</v>
      </c>
      <c r="P64" s="341">
        <f>入力シート!B71</f>
        <v>0</v>
      </c>
    </row>
    <row r="65" spans="1:16" ht="36.6" customHeight="1">
      <c r="O65" s="327">
        <v>61</v>
      </c>
      <c r="P65" s="341">
        <f>入力シート!B72</f>
        <v>0</v>
      </c>
    </row>
    <row r="66" spans="1:16" ht="21.6" customHeight="1">
      <c r="A66" s="327" t="s">
        <v>234</v>
      </c>
      <c r="G66" s="550" t="s">
        <v>240</v>
      </c>
      <c r="H66" s="550"/>
      <c r="I66" s="550" t="str">
        <f>$I$1</f>
        <v>魚沼集落協定</v>
      </c>
      <c r="J66" s="550"/>
      <c r="K66" s="550"/>
      <c r="L66" s="550"/>
      <c r="O66" s="327">
        <v>62</v>
      </c>
      <c r="P66" s="341">
        <f>入力シート!B73</f>
        <v>0</v>
      </c>
    </row>
    <row r="67" spans="1:16" ht="15.6" customHeight="1">
      <c r="L67" s="327">
        <f>N70</f>
        <v>12</v>
      </c>
      <c r="O67" s="327">
        <v>63</v>
      </c>
      <c r="P67" s="341">
        <f>入力シート!B74</f>
        <v>0</v>
      </c>
    </row>
    <row r="68" spans="1:16">
      <c r="A68" s="328"/>
      <c r="B68" s="331" t="s">
        <v>72</v>
      </c>
      <c r="C68" s="331" t="s">
        <v>76</v>
      </c>
      <c r="D68" s="331" t="s">
        <v>77</v>
      </c>
      <c r="E68" s="331" t="s">
        <v>170</v>
      </c>
      <c r="F68" s="331" t="s">
        <v>10</v>
      </c>
      <c r="G68" s="331" t="s">
        <v>219</v>
      </c>
      <c r="H68" s="331" t="s">
        <v>241</v>
      </c>
      <c r="I68" s="331" t="s">
        <v>242</v>
      </c>
      <c r="J68" s="331" t="s">
        <v>103</v>
      </c>
      <c r="K68" s="331" t="s">
        <v>246</v>
      </c>
      <c r="L68" s="331" t="s">
        <v>247</v>
      </c>
      <c r="O68" s="327">
        <v>64</v>
      </c>
      <c r="P68" s="341">
        <f>入力シート!B75</f>
        <v>0</v>
      </c>
    </row>
    <row r="69" spans="1:16" ht="39.6" customHeight="1">
      <c r="A69" s="329" t="s">
        <v>235</v>
      </c>
      <c r="B69" s="332" t="s">
        <v>236</v>
      </c>
      <c r="C69" s="332" t="s">
        <v>238</v>
      </c>
      <c r="D69" s="332" t="s">
        <v>26</v>
      </c>
      <c r="E69" s="332" t="s">
        <v>29</v>
      </c>
      <c r="F69" s="332" t="s">
        <v>239</v>
      </c>
      <c r="G69" s="335" t="s">
        <v>60</v>
      </c>
      <c r="H69" s="336" t="s">
        <v>16</v>
      </c>
      <c r="I69" s="332" t="s">
        <v>244</v>
      </c>
      <c r="J69" s="335" t="s">
        <v>245</v>
      </c>
      <c r="K69" s="332" t="s">
        <v>116</v>
      </c>
      <c r="L69" s="332" t="s">
        <v>249</v>
      </c>
      <c r="O69" s="327">
        <v>65</v>
      </c>
      <c r="P69" s="341">
        <f>入力シート!B76</f>
        <v>0</v>
      </c>
    </row>
    <row r="70" spans="1:16" ht="42" customHeight="1">
      <c r="A70" s="330">
        <f>VLOOKUP(N70,$O$5:$P$93,2,FALSE)</f>
        <v>0</v>
      </c>
      <c r="B70" s="333">
        <f>VLOOKUP(A70,入力シート!$B$7:$P$101,2,FALSE)</f>
        <v>0</v>
      </c>
      <c r="C70" s="333" t="str">
        <f>VLOOKUP(A70,細目書内訳!$B$11:$M$103,4,FALSE)</f>
        <v>A</v>
      </c>
      <c r="D70" s="333">
        <f>VLOOKUP(A70,入力シート!$B$7:$Q$101,5,FALSE)</f>
        <v>0</v>
      </c>
      <c r="E70" s="333" t="str">
        <f>VLOOKUP(A70,細目書内訳!$B$11:$M$103,6,FALSE)</f>
        <v>C</v>
      </c>
      <c r="F70" s="334">
        <f>SUM(B70:E70)</f>
        <v>0</v>
      </c>
      <c r="G70" s="333" t="str">
        <f>VLOOKUP(A70,細目書内訳!$B$11:$M$103,7,FALSE)</f>
        <v>③</v>
      </c>
      <c r="H70" s="333"/>
      <c r="I70" s="334" t="e">
        <f>G70-H70</f>
        <v>#VALUE!</v>
      </c>
      <c r="J70" s="337"/>
      <c r="K70" s="338" t="e">
        <f>I70+J70</f>
        <v>#VALUE!</v>
      </c>
      <c r="L70" s="338" t="e">
        <f>F70-K70</f>
        <v>#VALUE!</v>
      </c>
      <c r="M70" s="339" t="s">
        <v>251</v>
      </c>
      <c r="N70" s="340">
        <f>N64+1</f>
        <v>12</v>
      </c>
      <c r="O70" s="327">
        <v>66</v>
      </c>
      <c r="P70" s="341">
        <f>入力シート!B77</f>
        <v>0</v>
      </c>
    </row>
    <row r="71" spans="1:16" ht="36.6" customHeight="1">
      <c r="O71" s="327">
        <v>67</v>
      </c>
      <c r="P71" s="341">
        <f>入力シート!B78</f>
        <v>0</v>
      </c>
    </row>
    <row r="72" spans="1:16" ht="21.6" customHeight="1">
      <c r="A72" s="327" t="s">
        <v>234</v>
      </c>
      <c r="G72" s="550" t="s">
        <v>240</v>
      </c>
      <c r="H72" s="550"/>
      <c r="I72" s="550" t="str">
        <f>$I$1</f>
        <v>魚沼集落協定</v>
      </c>
      <c r="J72" s="550"/>
      <c r="K72" s="550"/>
      <c r="L72" s="550"/>
      <c r="O72" s="327">
        <v>68</v>
      </c>
      <c r="P72" s="341">
        <f>入力シート!B79</f>
        <v>0</v>
      </c>
    </row>
    <row r="73" spans="1:16" ht="15.6" customHeight="1">
      <c r="L73" s="327">
        <f>N76</f>
        <v>13</v>
      </c>
      <c r="O73" s="327">
        <v>69</v>
      </c>
      <c r="P73" s="341">
        <f>入力シート!B80</f>
        <v>0</v>
      </c>
    </row>
    <row r="74" spans="1:16">
      <c r="A74" s="328"/>
      <c r="B74" s="331" t="s">
        <v>72</v>
      </c>
      <c r="C74" s="331" t="s">
        <v>76</v>
      </c>
      <c r="D74" s="331" t="s">
        <v>77</v>
      </c>
      <c r="E74" s="331" t="s">
        <v>170</v>
      </c>
      <c r="F74" s="331" t="s">
        <v>10</v>
      </c>
      <c r="G74" s="331" t="s">
        <v>219</v>
      </c>
      <c r="H74" s="331" t="s">
        <v>241</v>
      </c>
      <c r="I74" s="331" t="s">
        <v>242</v>
      </c>
      <c r="J74" s="331" t="s">
        <v>103</v>
      </c>
      <c r="K74" s="331" t="s">
        <v>246</v>
      </c>
      <c r="L74" s="331" t="s">
        <v>247</v>
      </c>
      <c r="O74" s="327">
        <v>70</v>
      </c>
      <c r="P74" s="341">
        <f>入力シート!B81</f>
        <v>0</v>
      </c>
    </row>
    <row r="75" spans="1:16" ht="39.6" customHeight="1">
      <c r="A75" s="329" t="s">
        <v>235</v>
      </c>
      <c r="B75" s="332" t="s">
        <v>236</v>
      </c>
      <c r="C75" s="332" t="s">
        <v>238</v>
      </c>
      <c r="D75" s="332" t="s">
        <v>26</v>
      </c>
      <c r="E75" s="332" t="s">
        <v>29</v>
      </c>
      <c r="F75" s="332" t="s">
        <v>239</v>
      </c>
      <c r="G75" s="335" t="s">
        <v>60</v>
      </c>
      <c r="H75" s="336" t="s">
        <v>16</v>
      </c>
      <c r="I75" s="332" t="s">
        <v>244</v>
      </c>
      <c r="J75" s="335" t="s">
        <v>245</v>
      </c>
      <c r="K75" s="332" t="s">
        <v>116</v>
      </c>
      <c r="L75" s="332" t="s">
        <v>249</v>
      </c>
      <c r="O75" s="327">
        <v>71</v>
      </c>
      <c r="P75" s="341">
        <f>入力シート!B82</f>
        <v>0</v>
      </c>
    </row>
    <row r="76" spans="1:16" ht="42" customHeight="1">
      <c r="A76" s="330">
        <f>VLOOKUP(N76,$O$5:$P$93,2,FALSE)</f>
        <v>0</v>
      </c>
      <c r="B76" s="333">
        <f>VLOOKUP(A76,入力シート!$B$7:$P$101,2,FALSE)</f>
        <v>0</v>
      </c>
      <c r="C76" s="333" t="str">
        <f>VLOOKUP(A76,細目書内訳!$B$11:$M$103,4,FALSE)</f>
        <v>A</v>
      </c>
      <c r="D76" s="333">
        <f>VLOOKUP(A76,入力シート!$B$7:$Q$101,5,FALSE)</f>
        <v>0</v>
      </c>
      <c r="E76" s="333" t="str">
        <f>VLOOKUP(A76,細目書内訳!$B$11:$M$103,6,FALSE)</f>
        <v>C</v>
      </c>
      <c r="F76" s="334">
        <f>SUM(B76:E76)</f>
        <v>0</v>
      </c>
      <c r="G76" s="333" t="str">
        <f>VLOOKUP(A76,細目書内訳!$B$11:$M$103,7,FALSE)</f>
        <v>③</v>
      </c>
      <c r="H76" s="333"/>
      <c r="I76" s="334" t="e">
        <f>G76-H76</f>
        <v>#VALUE!</v>
      </c>
      <c r="J76" s="337"/>
      <c r="K76" s="338" t="e">
        <f>I76+J76</f>
        <v>#VALUE!</v>
      </c>
      <c r="L76" s="338" t="e">
        <f>F76-K76</f>
        <v>#VALUE!</v>
      </c>
      <c r="M76" s="339" t="s">
        <v>251</v>
      </c>
      <c r="N76" s="340">
        <f>N70+1</f>
        <v>13</v>
      </c>
      <c r="O76" s="327">
        <v>72</v>
      </c>
      <c r="P76" s="341">
        <f>入力シート!B83</f>
        <v>0</v>
      </c>
    </row>
    <row r="77" spans="1:16" ht="36.6" customHeight="1">
      <c r="O77" s="327">
        <v>73</v>
      </c>
      <c r="P77" s="341">
        <f>入力シート!B84</f>
        <v>0</v>
      </c>
    </row>
    <row r="78" spans="1:16" ht="21.6" customHeight="1">
      <c r="A78" s="327" t="s">
        <v>234</v>
      </c>
      <c r="G78" s="550" t="s">
        <v>240</v>
      </c>
      <c r="H78" s="550"/>
      <c r="I78" s="550" t="str">
        <f>$I$1</f>
        <v>魚沼集落協定</v>
      </c>
      <c r="J78" s="550"/>
      <c r="K78" s="550"/>
      <c r="L78" s="550"/>
      <c r="O78" s="327">
        <v>74</v>
      </c>
      <c r="P78" s="341">
        <f>入力シート!B85</f>
        <v>0</v>
      </c>
    </row>
    <row r="79" spans="1:16" ht="15.6" customHeight="1">
      <c r="L79" s="327">
        <f>N82</f>
        <v>14</v>
      </c>
      <c r="O79" s="327">
        <v>75</v>
      </c>
      <c r="P79" s="341">
        <f>入力シート!B86</f>
        <v>0</v>
      </c>
    </row>
    <row r="80" spans="1:16">
      <c r="A80" s="328"/>
      <c r="B80" s="331" t="s">
        <v>72</v>
      </c>
      <c r="C80" s="331" t="s">
        <v>76</v>
      </c>
      <c r="D80" s="331" t="s">
        <v>77</v>
      </c>
      <c r="E80" s="331" t="s">
        <v>170</v>
      </c>
      <c r="F80" s="331" t="s">
        <v>10</v>
      </c>
      <c r="G80" s="331" t="s">
        <v>219</v>
      </c>
      <c r="H80" s="331" t="s">
        <v>241</v>
      </c>
      <c r="I80" s="331" t="s">
        <v>242</v>
      </c>
      <c r="J80" s="331" t="s">
        <v>103</v>
      </c>
      <c r="K80" s="331" t="s">
        <v>246</v>
      </c>
      <c r="L80" s="331" t="s">
        <v>247</v>
      </c>
      <c r="O80" s="327">
        <v>76</v>
      </c>
      <c r="P80" s="341">
        <f>入力シート!B87</f>
        <v>0</v>
      </c>
    </row>
    <row r="81" spans="1:16" ht="39.6" customHeight="1">
      <c r="A81" s="329" t="s">
        <v>235</v>
      </c>
      <c r="B81" s="332" t="s">
        <v>236</v>
      </c>
      <c r="C81" s="332" t="s">
        <v>238</v>
      </c>
      <c r="D81" s="332" t="s">
        <v>26</v>
      </c>
      <c r="E81" s="332" t="s">
        <v>29</v>
      </c>
      <c r="F81" s="332" t="s">
        <v>239</v>
      </c>
      <c r="G81" s="335" t="s">
        <v>60</v>
      </c>
      <c r="H81" s="336" t="s">
        <v>16</v>
      </c>
      <c r="I81" s="332" t="s">
        <v>244</v>
      </c>
      <c r="J81" s="335" t="s">
        <v>245</v>
      </c>
      <c r="K81" s="332" t="s">
        <v>116</v>
      </c>
      <c r="L81" s="332" t="s">
        <v>249</v>
      </c>
      <c r="O81" s="327">
        <v>77</v>
      </c>
      <c r="P81" s="341">
        <f>入力シート!B88</f>
        <v>0</v>
      </c>
    </row>
    <row r="82" spans="1:16" ht="42" customHeight="1">
      <c r="A82" s="330">
        <f>VLOOKUP(N82,$O$5:$P$93,2,FALSE)</f>
        <v>0</v>
      </c>
      <c r="B82" s="333">
        <f>VLOOKUP(A82,入力シート!$B$7:$P$101,2,FALSE)</f>
        <v>0</v>
      </c>
      <c r="C82" s="333" t="str">
        <f>VLOOKUP(A82,細目書内訳!$B$11:$M$103,4,FALSE)</f>
        <v>A</v>
      </c>
      <c r="D82" s="333">
        <f>VLOOKUP(A82,入力シート!$B$7:$Q$101,5,FALSE)</f>
        <v>0</v>
      </c>
      <c r="E82" s="333" t="str">
        <f>VLOOKUP(A82,細目書内訳!$B$11:$M$103,6,FALSE)</f>
        <v>C</v>
      </c>
      <c r="F82" s="334">
        <f>SUM(B82:E82)</f>
        <v>0</v>
      </c>
      <c r="G82" s="333" t="str">
        <f>VLOOKUP(A82,細目書内訳!$B$11:$M$103,7,FALSE)</f>
        <v>③</v>
      </c>
      <c r="H82" s="333"/>
      <c r="I82" s="334" t="e">
        <f>G82-H82</f>
        <v>#VALUE!</v>
      </c>
      <c r="J82" s="337"/>
      <c r="K82" s="338" t="e">
        <f>I82+J82</f>
        <v>#VALUE!</v>
      </c>
      <c r="L82" s="338" t="e">
        <f>F82-K82</f>
        <v>#VALUE!</v>
      </c>
      <c r="M82" s="339" t="s">
        <v>251</v>
      </c>
      <c r="N82" s="340">
        <f>N76+1</f>
        <v>14</v>
      </c>
      <c r="O82" s="327">
        <v>78</v>
      </c>
      <c r="P82" s="341">
        <f>入力シート!B89</f>
        <v>0</v>
      </c>
    </row>
    <row r="83" spans="1:16" ht="21.6" customHeight="1">
      <c r="A83" s="327" t="s">
        <v>234</v>
      </c>
      <c r="G83" s="550" t="s">
        <v>240</v>
      </c>
      <c r="H83" s="550"/>
      <c r="I83" s="550" t="str">
        <f>$I$1</f>
        <v>魚沼集落協定</v>
      </c>
      <c r="J83" s="550"/>
      <c r="K83" s="550"/>
      <c r="L83" s="550"/>
      <c r="O83" s="327">
        <v>79</v>
      </c>
      <c r="P83" s="341">
        <f>入力シート!B90</f>
        <v>0</v>
      </c>
    </row>
    <row r="84" spans="1:16" ht="15.6" customHeight="1">
      <c r="L84" s="327">
        <f>N87</f>
        <v>15</v>
      </c>
      <c r="O84" s="327">
        <v>80</v>
      </c>
      <c r="P84" s="341">
        <f>入力シート!B91</f>
        <v>0</v>
      </c>
    </row>
    <row r="85" spans="1:16">
      <c r="A85" s="328"/>
      <c r="B85" s="331" t="s">
        <v>72</v>
      </c>
      <c r="C85" s="331" t="s">
        <v>76</v>
      </c>
      <c r="D85" s="331" t="s">
        <v>77</v>
      </c>
      <c r="E85" s="331" t="s">
        <v>170</v>
      </c>
      <c r="F85" s="331" t="s">
        <v>10</v>
      </c>
      <c r="G85" s="331" t="s">
        <v>219</v>
      </c>
      <c r="H85" s="331" t="s">
        <v>241</v>
      </c>
      <c r="I85" s="331" t="s">
        <v>242</v>
      </c>
      <c r="J85" s="331" t="s">
        <v>103</v>
      </c>
      <c r="K85" s="331" t="s">
        <v>246</v>
      </c>
      <c r="L85" s="331" t="s">
        <v>247</v>
      </c>
      <c r="O85" s="327">
        <v>81</v>
      </c>
      <c r="P85" s="341">
        <f>入力シート!B92</f>
        <v>0</v>
      </c>
    </row>
    <row r="86" spans="1:16" ht="39.6" customHeight="1">
      <c r="A86" s="329" t="s">
        <v>235</v>
      </c>
      <c r="B86" s="332" t="s">
        <v>236</v>
      </c>
      <c r="C86" s="332" t="s">
        <v>238</v>
      </c>
      <c r="D86" s="332" t="s">
        <v>26</v>
      </c>
      <c r="E86" s="332" t="s">
        <v>29</v>
      </c>
      <c r="F86" s="332" t="s">
        <v>239</v>
      </c>
      <c r="G86" s="335" t="s">
        <v>60</v>
      </c>
      <c r="H86" s="336" t="s">
        <v>16</v>
      </c>
      <c r="I86" s="332" t="s">
        <v>244</v>
      </c>
      <c r="J86" s="335" t="s">
        <v>245</v>
      </c>
      <c r="K86" s="332" t="s">
        <v>116</v>
      </c>
      <c r="L86" s="332" t="s">
        <v>249</v>
      </c>
      <c r="O86" s="327">
        <v>82</v>
      </c>
      <c r="P86" s="341">
        <f>入力シート!B93</f>
        <v>0</v>
      </c>
    </row>
    <row r="87" spans="1:16" ht="42" customHeight="1">
      <c r="A87" s="330">
        <f>VLOOKUP(N87,$O$5:$P$93,2,FALSE)</f>
        <v>0</v>
      </c>
      <c r="B87" s="333">
        <f>VLOOKUP(A87,入力シート!$B$7:$P$101,2,FALSE)</f>
        <v>0</v>
      </c>
      <c r="C87" s="333" t="str">
        <f>VLOOKUP(A87,細目書内訳!$B$11:$M$103,4,FALSE)</f>
        <v>A</v>
      </c>
      <c r="D87" s="333">
        <f>VLOOKUP(A87,入力シート!$B$7:$Q$101,5,FALSE)</f>
        <v>0</v>
      </c>
      <c r="E87" s="333" t="str">
        <f>VLOOKUP(A87,細目書内訳!$B$11:$M$103,6,FALSE)</f>
        <v>C</v>
      </c>
      <c r="F87" s="334">
        <f>SUM(B87:E87)</f>
        <v>0</v>
      </c>
      <c r="G87" s="333" t="str">
        <f>VLOOKUP(A87,細目書内訳!$B$11:$M$103,7,FALSE)</f>
        <v>③</v>
      </c>
      <c r="H87" s="333"/>
      <c r="I87" s="334" t="e">
        <f>G87-H87</f>
        <v>#VALUE!</v>
      </c>
      <c r="J87" s="337"/>
      <c r="K87" s="338" t="e">
        <f>I87+J87</f>
        <v>#VALUE!</v>
      </c>
      <c r="L87" s="338" t="e">
        <f>F87-K87</f>
        <v>#VALUE!</v>
      </c>
      <c r="M87" s="339" t="s">
        <v>251</v>
      </c>
      <c r="N87" s="340">
        <f>N82+1</f>
        <v>15</v>
      </c>
      <c r="O87" s="327">
        <v>83</v>
      </c>
      <c r="P87" s="341">
        <f>入力シート!B94</f>
        <v>0</v>
      </c>
    </row>
    <row r="88" spans="1:16" ht="36.6" customHeight="1">
      <c r="O88" s="327">
        <v>84</v>
      </c>
      <c r="P88" s="341">
        <f>入力シート!B95</f>
        <v>0</v>
      </c>
    </row>
    <row r="89" spans="1:16" ht="21.6" customHeight="1">
      <c r="A89" s="327" t="s">
        <v>234</v>
      </c>
      <c r="G89" s="550" t="s">
        <v>240</v>
      </c>
      <c r="H89" s="550"/>
      <c r="I89" s="550" t="str">
        <f>$I$1</f>
        <v>魚沼集落協定</v>
      </c>
      <c r="J89" s="550"/>
      <c r="K89" s="550"/>
      <c r="L89" s="550"/>
      <c r="O89" s="327">
        <v>85</v>
      </c>
      <c r="P89" s="341">
        <f>入力シート!B96</f>
        <v>0</v>
      </c>
    </row>
    <row r="90" spans="1:16" ht="15.6" customHeight="1">
      <c r="L90" s="327">
        <f>N93</f>
        <v>16</v>
      </c>
      <c r="O90" s="327">
        <v>86</v>
      </c>
      <c r="P90" s="341">
        <f>入力シート!B97</f>
        <v>0</v>
      </c>
    </row>
    <row r="91" spans="1:16">
      <c r="A91" s="328"/>
      <c r="B91" s="331" t="s">
        <v>72</v>
      </c>
      <c r="C91" s="331" t="s">
        <v>76</v>
      </c>
      <c r="D91" s="331" t="s">
        <v>77</v>
      </c>
      <c r="E91" s="331" t="s">
        <v>170</v>
      </c>
      <c r="F91" s="331" t="s">
        <v>10</v>
      </c>
      <c r="G91" s="331" t="s">
        <v>219</v>
      </c>
      <c r="H91" s="331" t="s">
        <v>241</v>
      </c>
      <c r="I91" s="331" t="s">
        <v>242</v>
      </c>
      <c r="J91" s="331" t="s">
        <v>103</v>
      </c>
      <c r="K91" s="331" t="s">
        <v>246</v>
      </c>
      <c r="L91" s="331" t="s">
        <v>247</v>
      </c>
      <c r="O91" s="327">
        <v>87</v>
      </c>
      <c r="P91" s="341">
        <f>入力シート!B98</f>
        <v>0</v>
      </c>
    </row>
    <row r="92" spans="1:16" ht="39.6" customHeight="1">
      <c r="A92" s="329" t="s">
        <v>235</v>
      </c>
      <c r="B92" s="332" t="s">
        <v>236</v>
      </c>
      <c r="C92" s="332" t="s">
        <v>238</v>
      </c>
      <c r="D92" s="332" t="s">
        <v>26</v>
      </c>
      <c r="E92" s="332" t="s">
        <v>29</v>
      </c>
      <c r="F92" s="332" t="s">
        <v>239</v>
      </c>
      <c r="G92" s="335" t="s">
        <v>60</v>
      </c>
      <c r="H92" s="336" t="s">
        <v>16</v>
      </c>
      <c r="I92" s="332" t="s">
        <v>244</v>
      </c>
      <c r="J92" s="335" t="s">
        <v>245</v>
      </c>
      <c r="K92" s="332" t="s">
        <v>116</v>
      </c>
      <c r="L92" s="332" t="s">
        <v>249</v>
      </c>
      <c r="O92" s="327">
        <v>88</v>
      </c>
      <c r="P92" s="341">
        <f>入力シート!B99</f>
        <v>0</v>
      </c>
    </row>
    <row r="93" spans="1:16" ht="42" customHeight="1">
      <c r="A93" s="330">
        <f>VLOOKUP(N93,$O$5:$P$93,2,FALSE)</f>
        <v>0</v>
      </c>
      <c r="B93" s="333">
        <f>VLOOKUP(A93,入力シート!$B$7:$P$101,2,FALSE)</f>
        <v>0</v>
      </c>
      <c r="C93" s="333" t="str">
        <f>VLOOKUP(A93,細目書内訳!$B$11:$M$103,4,FALSE)</f>
        <v>A</v>
      </c>
      <c r="D93" s="333">
        <f>VLOOKUP(A93,入力シート!$B$7:$Q$101,5,FALSE)</f>
        <v>0</v>
      </c>
      <c r="E93" s="333" t="str">
        <f>VLOOKUP(A93,細目書内訳!$B$11:$M$103,6,FALSE)</f>
        <v>C</v>
      </c>
      <c r="F93" s="334">
        <f>SUM(B93:E93)</f>
        <v>0</v>
      </c>
      <c r="G93" s="333" t="str">
        <f>VLOOKUP(A93,細目書内訳!$B$11:$M$103,7,FALSE)</f>
        <v>③</v>
      </c>
      <c r="H93" s="333"/>
      <c r="I93" s="334" t="e">
        <f>G93-H93</f>
        <v>#VALUE!</v>
      </c>
      <c r="J93" s="337"/>
      <c r="K93" s="338" t="e">
        <f>I93+J93</f>
        <v>#VALUE!</v>
      </c>
      <c r="L93" s="338" t="e">
        <f>F93-K93</f>
        <v>#VALUE!</v>
      </c>
      <c r="M93" s="339" t="s">
        <v>251</v>
      </c>
      <c r="N93" s="340">
        <f>N87+1</f>
        <v>16</v>
      </c>
      <c r="O93" s="327">
        <v>89</v>
      </c>
      <c r="P93" s="341">
        <f>入力シート!B100</f>
        <v>0</v>
      </c>
    </row>
    <row r="94" spans="1:16" ht="36.6" customHeight="1">
      <c r="P94" s="341"/>
    </row>
    <row r="95" spans="1:16" ht="21.6" customHeight="1">
      <c r="A95" s="327" t="s">
        <v>234</v>
      </c>
      <c r="G95" s="550" t="s">
        <v>240</v>
      </c>
      <c r="H95" s="550"/>
      <c r="I95" s="550" t="str">
        <f>$I$1</f>
        <v>魚沼集落協定</v>
      </c>
      <c r="J95" s="550"/>
      <c r="K95" s="550"/>
      <c r="L95" s="550"/>
    </row>
    <row r="96" spans="1:16" ht="15.6" customHeight="1">
      <c r="L96" s="327">
        <f>N99</f>
        <v>17</v>
      </c>
    </row>
    <row r="97" spans="1:14">
      <c r="A97" s="328"/>
      <c r="B97" s="331" t="s">
        <v>72</v>
      </c>
      <c r="C97" s="331" t="s">
        <v>76</v>
      </c>
      <c r="D97" s="331" t="s">
        <v>77</v>
      </c>
      <c r="E97" s="331" t="s">
        <v>170</v>
      </c>
      <c r="F97" s="331" t="s">
        <v>10</v>
      </c>
      <c r="G97" s="331" t="s">
        <v>219</v>
      </c>
      <c r="H97" s="331" t="s">
        <v>241</v>
      </c>
      <c r="I97" s="331" t="s">
        <v>242</v>
      </c>
      <c r="J97" s="331" t="s">
        <v>103</v>
      </c>
      <c r="K97" s="331" t="s">
        <v>246</v>
      </c>
      <c r="L97" s="331" t="s">
        <v>247</v>
      </c>
    </row>
    <row r="98" spans="1:14" ht="39.6" customHeight="1">
      <c r="A98" s="329" t="s">
        <v>235</v>
      </c>
      <c r="B98" s="332" t="s">
        <v>236</v>
      </c>
      <c r="C98" s="332" t="s">
        <v>238</v>
      </c>
      <c r="D98" s="332" t="s">
        <v>26</v>
      </c>
      <c r="E98" s="332" t="s">
        <v>29</v>
      </c>
      <c r="F98" s="332" t="s">
        <v>239</v>
      </c>
      <c r="G98" s="335" t="s">
        <v>60</v>
      </c>
      <c r="H98" s="336" t="s">
        <v>16</v>
      </c>
      <c r="I98" s="332" t="s">
        <v>244</v>
      </c>
      <c r="J98" s="335" t="s">
        <v>245</v>
      </c>
      <c r="K98" s="332" t="s">
        <v>116</v>
      </c>
      <c r="L98" s="332" t="s">
        <v>249</v>
      </c>
    </row>
    <row r="99" spans="1:14" ht="42" customHeight="1">
      <c r="A99" s="330">
        <f>VLOOKUP(N99,$O$5:$P$93,2,FALSE)</f>
        <v>0</v>
      </c>
      <c r="B99" s="333">
        <f>VLOOKUP(A99,入力シート!$B$7:$P$101,2,FALSE)</f>
        <v>0</v>
      </c>
      <c r="C99" s="333" t="str">
        <f>VLOOKUP(A99,細目書内訳!$B$11:$M$103,4,FALSE)</f>
        <v>A</v>
      </c>
      <c r="D99" s="333">
        <f>VLOOKUP(A99,入力シート!$B$7:$Q$101,5,FALSE)</f>
        <v>0</v>
      </c>
      <c r="E99" s="333" t="str">
        <f>VLOOKUP(A99,細目書内訳!$B$11:$M$103,6,FALSE)</f>
        <v>C</v>
      </c>
      <c r="F99" s="334">
        <f>SUM(B99:E99)</f>
        <v>0</v>
      </c>
      <c r="G99" s="333" t="str">
        <f>VLOOKUP(A99,細目書内訳!$B$11:$M$103,7,FALSE)</f>
        <v>③</v>
      </c>
      <c r="H99" s="333"/>
      <c r="I99" s="334" t="e">
        <f>G99-H99</f>
        <v>#VALUE!</v>
      </c>
      <c r="J99" s="337"/>
      <c r="K99" s="338" t="e">
        <f>I99+J99</f>
        <v>#VALUE!</v>
      </c>
      <c r="L99" s="338" t="e">
        <f>F99-K99</f>
        <v>#VALUE!</v>
      </c>
      <c r="M99" s="339" t="s">
        <v>251</v>
      </c>
      <c r="N99" s="340">
        <f>N93+1</f>
        <v>17</v>
      </c>
    </row>
    <row r="100" spans="1:14" ht="36.6" customHeight="1"/>
    <row r="101" spans="1:14" ht="21.6" customHeight="1">
      <c r="A101" s="327" t="s">
        <v>234</v>
      </c>
      <c r="G101" s="550" t="s">
        <v>240</v>
      </c>
      <c r="H101" s="550"/>
      <c r="I101" s="550" t="str">
        <f>$I$1</f>
        <v>魚沼集落協定</v>
      </c>
      <c r="J101" s="550"/>
      <c r="K101" s="550"/>
      <c r="L101" s="550"/>
    </row>
    <row r="102" spans="1:14" ht="15.6" customHeight="1">
      <c r="L102" s="327">
        <f>N105</f>
        <v>18</v>
      </c>
    </row>
    <row r="103" spans="1:14">
      <c r="A103" s="328"/>
      <c r="B103" s="331" t="s">
        <v>72</v>
      </c>
      <c r="C103" s="331" t="s">
        <v>76</v>
      </c>
      <c r="D103" s="331" t="s">
        <v>77</v>
      </c>
      <c r="E103" s="331" t="s">
        <v>170</v>
      </c>
      <c r="F103" s="331" t="s">
        <v>10</v>
      </c>
      <c r="G103" s="331" t="s">
        <v>219</v>
      </c>
      <c r="H103" s="331" t="s">
        <v>241</v>
      </c>
      <c r="I103" s="331" t="s">
        <v>242</v>
      </c>
      <c r="J103" s="331" t="s">
        <v>103</v>
      </c>
      <c r="K103" s="331" t="s">
        <v>246</v>
      </c>
      <c r="L103" s="331" t="s">
        <v>247</v>
      </c>
    </row>
    <row r="104" spans="1:14" ht="39.6" customHeight="1">
      <c r="A104" s="329" t="s">
        <v>235</v>
      </c>
      <c r="B104" s="332" t="s">
        <v>236</v>
      </c>
      <c r="C104" s="332" t="s">
        <v>238</v>
      </c>
      <c r="D104" s="332" t="s">
        <v>26</v>
      </c>
      <c r="E104" s="332" t="s">
        <v>29</v>
      </c>
      <c r="F104" s="332" t="s">
        <v>239</v>
      </c>
      <c r="G104" s="335" t="s">
        <v>60</v>
      </c>
      <c r="H104" s="336" t="s">
        <v>16</v>
      </c>
      <c r="I104" s="332" t="s">
        <v>244</v>
      </c>
      <c r="J104" s="335" t="s">
        <v>245</v>
      </c>
      <c r="K104" s="332" t="s">
        <v>116</v>
      </c>
      <c r="L104" s="332" t="s">
        <v>249</v>
      </c>
    </row>
    <row r="105" spans="1:14" ht="42" customHeight="1">
      <c r="A105" s="330">
        <f>VLOOKUP(N105,$O$5:$P$93,2,FALSE)</f>
        <v>0</v>
      </c>
      <c r="B105" s="333">
        <f>VLOOKUP(A105,入力シート!$B$7:$P$101,2,FALSE)</f>
        <v>0</v>
      </c>
      <c r="C105" s="333" t="str">
        <f>VLOOKUP(A105,細目書内訳!$B$11:$M$103,4,FALSE)</f>
        <v>A</v>
      </c>
      <c r="D105" s="333">
        <f>VLOOKUP(A105,入力シート!$B$7:$Q$101,5,FALSE)</f>
        <v>0</v>
      </c>
      <c r="E105" s="333" t="str">
        <f>VLOOKUP(A105,細目書内訳!$B$11:$M$103,6,FALSE)</f>
        <v>C</v>
      </c>
      <c r="F105" s="334">
        <f>SUM(B105:E105)</f>
        <v>0</v>
      </c>
      <c r="G105" s="333" t="str">
        <f>VLOOKUP(A105,細目書内訳!$B$11:$M$103,7,FALSE)</f>
        <v>③</v>
      </c>
      <c r="H105" s="333"/>
      <c r="I105" s="334" t="e">
        <f>G105-H105</f>
        <v>#VALUE!</v>
      </c>
      <c r="J105" s="337"/>
      <c r="K105" s="338" t="e">
        <f>I105+J105</f>
        <v>#VALUE!</v>
      </c>
      <c r="L105" s="338" t="e">
        <f>F105-K105</f>
        <v>#VALUE!</v>
      </c>
      <c r="M105" s="339" t="s">
        <v>251</v>
      </c>
      <c r="N105" s="340">
        <f>N99+1</f>
        <v>18</v>
      </c>
    </row>
    <row r="106" spans="1:14" ht="36.6" customHeight="1"/>
    <row r="107" spans="1:14" ht="21.6" customHeight="1">
      <c r="A107" s="327" t="s">
        <v>234</v>
      </c>
      <c r="G107" s="550" t="s">
        <v>240</v>
      </c>
      <c r="H107" s="550"/>
      <c r="I107" s="550" t="str">
        <f>$I$1</f>
        <v>魚沼集落協定</v>
      </c>
      <c r="J107" s="550"/>
      <c r="K107" s="550"/>
      <c r="L107" s="550"/>
    </row>
    <row r="108" spans="1:14" ht="15.6" customHeight="1">
      <c r="L108" s="327">
        <f>N111</f>
        <v>19</v>
      </c>
    </row>
    <row r="109" spans="1:14">
      <c r="A109" s="328"/>
      <c r="B109" s="331" t="s">
        <v>72</v>
      </c>
      <c r="C109" s="331" t="s">
        <v>76</v>
      </c>
      <c r="D109" s="331" t="s">
        <v>77</v>
      </c>
      <c r="E109" s="331" t="s">
        <v>170</v>
      </c>
      <c r="F109" s="331" t="s">
        <v>10</v>
      </c>
      <c r="G109" s="331" t="s">
        <v>219</v>
      </c>
      <c r="H109" s="331" t="s">
        <v>241</v>
      </c>
      <c r="I109" s="331" t="s">
        <v>242</v>
      </c>
      <c r="J109" s="331" t="s">
        <v>103</v>
      </c>
      <c r="K109" s="331" t="s">
        <v>246</v>
      </c>
      <c r="L109" s="331" t="s">
        <v>247</v>
      </c>
    </row>
    <row r="110" spans="1:14" ht="39.6" customHeight="1">
      <c r="A110" s="329" t="s">
        <v>235</v>
      </c>
      <c r="B110" s="332" t="s">
        <v>236</v>
      </c>
      <c r="C110" s="332" t="s">
        <v>238</v>
      </c>
      <c r="D110" s="332" t="s">
        <v>26</v>
      </c>
      <c r="E110" s="332" t="s">
        <v>29</v>
      </c>
      <c r="F110" s="332" t="s">
        <v>239</v>
      </c>
      <c r="G110" s="335" t="s">
        <v>60</v>
      </c>
      <c r="H110" s="336" t="s">
        <v>16</v>
      </c>
      <c r="I110" s="332" t="s">
        <v>244</v>
      </c>
      <c r="J110" s="335" t="s">
        <v>245</v>
      </c>
      <c r="K110" s="332" t="s">
        <v>116</v>
      </c>
      <c r="L110" s="332" t="s">
        <v>249</v>
      </c>
    </row>
    <row r="111" spans="1:14" ht="42" customHeight="1">
      <c r="A111" s="330">
        <f>VLOOKUP(N111,$O$5:$P$93,2,FALSE)</f>
        <v>0</v>
      </c>
      <c r="B111" s="333">
        <f>VLOOKUP(A111,入力シート!$B$7:$P$101,2,FALSE)</f>
        <v>0</v>
      </c>
      <c r="C111" s="333" t="str">
        <f>VLOOKUP(A111,細目書内訳!$B$11:$M$103,4,FALSE)</f>
        <v>A</v>
      </c>
      <c r="D111" s="333">
        <f>VLOOKUP(A111,入力シート!$B$7:$Q$101,5,FALSE)</f>
        <v>0</v>
      </c>
      <c r="E111" s="333" t="str">
        <f>VLOOKUP(A111,細目書内訳!$B$11:$M$103,6,FALSE)</f>
        <v>C</v>
      </c>
      <c r="F111" s="334">
        <f>SUM(B111:E111)</f>
        <v>0</v>
      </c>
      <c r="G111" s="333" t="str">
        <f>VLOOKUP(A111,細目書内訳!$B$11:$M$103,7,FALSE)</f>
        <v>③</v>
      </c>
      <c r="H111" s="333"/>
      <c r="I111" s="334" t="e">
        <f>G111-H111</f>
        <v>#VALUE!</v>
      </c>
      <c r="J111" s="337"/>
      <c r="K111" s="338" t="e">
        <f>I111+J111</f>
        <v>#VALUE!</v>
      </c>
      <c r="L111" s="338" t="e">
        <f>F111-K111</f>
        <v>#VALUE!</v>
      </c>
      <c r="M111" s="339" t="s">
        <v>251</v>
      </c>
      <c r="N111" s="340">
        <f>N105+1</f>
        <v>19</v>
      </c>
    </row>
    <row r="112" spans="1:14" ht="36.6" customHeight="1"/>
    <row r="113" spans="1:14" ht="21.6" customHeight="1">
      <c r="A113" s="327" t="s">
        <v>234</v>
      </c>
      <c r="G113" s="550" t="s">
        <v>240</v>
      </c>
      <c r="H113" s="550"/>
      <c r="I113" s="550" t="str">
        <f>$I$1</f>
        <v>魚沼集落協定</v>
      </c>
      <c r="J113" s="550"/>
      <c r="K113" s="550"/>
      <c r="L113" s="550"/>
    </row>
    <row r="114" spans="1:14" ht="15.6" customHeight="1">
      <c r="L114" s="327">
        <f>N117</f>
        <v>20</v>
      </c>
    </row>
    <row r="115" spans="1:14">
      <c r="A115" s="328"/>
      <c r="B115" s="331" t="s">
        <v>72</v>
      </c>
      <c r="C115" s="331" t="s">
        <v>76</v>
      </c>
      <c r="D115" s="331" t="s">
        <v>77</v>
      </c>
      <c r="E115" s="331" t="s">
        <v>170</v>
      </c>
      <c r="F115" s="331" t="s">
        <v>10</v>
      </c>
      <c r="G115" s="331" t="s">
        <v>219</v>
      </c>
      <c r="H115" s="331" t="s">
        <v>241</v>
      </c>
      <c r="I115" s="331" t="s">
        <v>242</v>
      </c>
      <c r="J115" s="331" t="s">
        <v>103</v>
      </c>
      <c r="K115" s="331" t="s">
        <v>246</v>
      </c>
      <c r="L115" s="331" t="s">
        <v>247</v>
      </c>
    </row>
    <row r="116" spans="1:14" ht="39.6" customHeight="1">
      <c r="A116" s="329" t="s">
        <v>235</v>
      </c>
      <c r="B116" s="332" t="s">
        <v>236</v>
      </c>
      <c r="C116" s="332" t="s">
        <v>238</v>
      </c>
      <c r="D116" s="332" t="s">
        <v>26</v>
      </c>
      <c r="E116" s="332" t="s">
        <v>29</v>
      </c>
      <c r="F116" s="332" t="s">
        <v>239</v>
      </c>
      <c r="G116" s="335" t="s">
        <v>60</v>
      </c>
      <c r="H116" s="336" t="s">
        <v>16</v>
      </c>
      <c r="I116" s="332" t="s">
        <v>244</v>
      </c>
      <c r="J116" s="335" t="s">
        <v>245</v>
      </c>
      <c r="K116" s="332" t="s">
        <v>116</v>
      </c>
      <c r="L116" s="332" t="s">
        <v>249</v>
      </c>
    </row>
    <row r="117" spans="1:14" ht="42" customHeight="1">
      <c r="A117" s="330">
        <f>VLOOKUP(N117,$O$5:$P$93,2,FALSE)</f>
        <v>0</v>
      </c>
      <c r="B117" s="333">
        <f>VLOOKUP(A117,入力シート!$B$7:$P$101,2,FALSE)</f>
        <v>0</v>
      </c>
      <c r="C117" s="333" t="str">
        <f>VLOOKUP(A117,細目書内訳!$B$11:$M$103,4,FALSE)</f>
        <v>A</v>
      </c>
      <c r="D117" s="333">
        <f>VLOOKUP(A117,入力シート!$B$7:$Q$101,5,FALSE)</f>
        <v>0</v>
      </c>
      <c r="E117" s="333" t="str">
        <f>VLOOKUP(A117,細目書内訳!$B$11:$M$103,6,FALSE)</f>
        <v>C</v>
      </c>
      <c r="F117" s="334">
        <f>SUM(B117:E117)</f>
        <v>0</v>
      </c>
      <c r="G117" s="333" t="str">
        <f>VLOOKUP(A117,細目書内訳!$B$11:$M$103,7,FALSE)</f>
        <v>③</v>
      </c>
      <c r="H117" s="333"/>
      <c r="I117" s="334" t="e">
        <f>G117-H117</f>
        <v>#VALUE!</v>
      </c>
      <c r="J117" s="337"/>
      <c r="K117" s="338" t="e">
        <f>I117+J117</f>
        <v>#VALUE!</v>
      </c>
      <c r="L117" s="338" t="e">
        <f>F117-K117</f>
        <v>#VALUE!</v>
      </c>
      <c r="M117" s="339" t="s">
        <v>251</v>
      </c>
      <c r="N117" s="340">
        <f>N111+1</f>
        <v>20</v>
      </c>
    </row>
    <row r="118" spans="1:14" ht="36.6" customHeight="1"/>
    <row r="119" spans="1:14" ht="21.6" customHeight="1">
      <c r="A119" s="327" t="s">
        <v>234</v>
      </c>
      <c r="G119" s="550" t="s">
        <v>240</v>
      </c>
      <c r="H119" s="550"/>
      <c r="I119" s="550" t="str">
        <f>$I$1</f>
        <v>魚沼集落協定</v>
      </c>
      <c r="J119" s="550"/>
      <c r="K119" s="550"/>
      <c r="L119" s="550"/>
    </row>
    <row r="120" spans="1:14" ht="15.6" customHeight="1">
      <c r="L120" s="327">
        <f>N123</f>
        <v>21</v>
      </c>
    </row>
    <row r="121" spans="1:14">
      <c r="A121" s="328"/>
      <c r="B121" s="331" t="s">
        <v>72</v>
      </c>
      <c r="C121" s="331" t="s">
        <v>76</v>
      </c>
      <c r="D121" s="331" t="s">
        <v>77</v>
      </c>
      <c r="E121" s="331" t="s">
        <v>170</v>
      </c>
      <c r="F121" s="331" t="s">
        <v>10</v>
      </c>
      <c r="G121" s="331" t="s">
        <v>219</v>
      </c>
      <c r="H121" s="331" t="s">
        <v>241</v>
      </c>
      <c r="I121" s="331" t="s">
        <v>242</v>
      </c>
      <c r="J121" s="331" t="s">
        <v>103</v>
      </c>
      <c r="K121" s="331" t="s">
        <v>246</v>
      </c>
      <c r="L121" s="331" t="s">
        <v>247</v>
      </c>
    </row>
    <row r="122" spans="1:14" ht="39.6" customHeight="1">
      <c r="A122" s="329" t="s">
        <v>235</v>
      </c>
      <c r="B122" s="332" t="s">
        <v>236</v>
      </c>
      <c r="C122" s="332" t="s">
        <v>238</v>
      </c>
      <c r="D122" s="332" t="s">
        <v>26</v>
      </c>
      <c r="E122" s="332" t="s">
        <v>29</v>
      </c>
      <c r="F122" s="332" t="s">
        <v>239</v>
      </c>
      <c r="G122" s="335" t="s">
        <v>60</v>
      </c>
      <c r="H122" s="336" t="s">
        <v>16</v>
      </c>
      <c r="I122" s="332" t="s">
        <v>244</v>
      </c>
      <c r="J122" s="335" t="s">
        <v>245</v>
      </c>
      <c r="K122" s="332" t="s">
        <v>116</v>
      </c>
      <c r="L122" s="332" t="s">
        <v>249</v>
      </c>
    </row>
    <row r="123" spans="1:14" ht="42" customHeight="1">
      <c r="A123" s="330">
        <f>VLOOKUP(N123,$O$5:$P$93,2,FALSE)</f>
        <v>0</v>
      </c>
      <c r="B123" s="333">
        <f>VLOOKUP(A123,入力シート!$B$7:$P$101,2,FALSE)</f>
        <v>0</v>
      </c>
      <c r="C123" s="333" t="str">
        <f>VLOOKUP(A123,細目書内訳!$B$11:$M$103,4,FALSE)</f>
        <v>A</v>
      </c>
      <c r="D123" s="333">
        <f>VLOOKUP(A123,入力シート!$B$7:$Q$101,5,FALSE)</f>
        <v>0</v>
      </c>
      <c r="E123" s="333" t="str">
        <f>VLOOKUP(A123,細目書内訳!$B$11:$M$103,6,FALSE)</f>
        <v>C</v>
      </c>
      <c r="F123" s="334">
        <f>SUM(B123:E123)</f>
        <v>0</v>
      </c>
      <c r="G123" s="333" t="str">
        <f>VLOOKUP(A123,細目書内訳!$B$11:$M$103,7,FALSE)</f>
        <v>③</v>
      </c>
      <c r="H123" s="333"/>
      <c r="I123" s="334" t="e">
        <f>G123-H123</f>
        <v>#VALUE!</v>
      </c>
      <c r="J123" s="337"/>
      <c r="K123" s="338" t="e">
        <f>I123+J123</f>
        <v>#VALUE!</v>
      </c>
      <c r="L123" s="338" t="e">
        <f>F123-K123</f>
        <v>#VALUE!</v>
      </c>
      <c r="M123" s="339" t="s">
        <v>251</v>
      </c>
      <c r="N123" s="340">
        <f>N117+1</f>
        <v>21</v>
      </c>
    </row>
    <row r="124" spans="1:14" ht="21.6" customHeight="1">
      <c r="A124" s="327" t="s">
        <v>234</v>
      </c>
      <c r="G124" s="550" t="s">
        <v>240</v>
      </c>
      <c r="H124" s="550"/>
      <c r="I124" s="550" t="str">
        <f>$I$1</f>
        <v>魚沼集落協定</v>
      </c>
      <c r="J124" s="550"/>
      <c r="K124" s="550"/>
      <c r="L124" s="550"/>
    </row>
    <row r="125" spans="1:14" ht="15.6" customHeight="1">
      <c r="L125" s="327">
        <f>N128</f>
        <v>22</v>
      </c>
    </row>
    <row r="126" spans="1:14">
      <c r="A126" s="328"/>
      <c r="B126" s="331" t="s">
        <v>72</v>
      </c>
      <c r="C126" s="331" t="s">
        <v>76</v>
      </c>
      <c r="D126" s="331" t="s">
        <v>77</v>
      </c>
      <c r="E126" s="331" t="s">
        <v>170</v>
      </c>
      <c r="F126" s="331" t="s">
        <v>10</v>
      </c>
      <c r="G126" s="331" t="s">
        <v>219</v>
      </c>
      <c r="H126" s="331" t="s">
        <v>241</v>
      </c>
      <c r="I126" s="331" t="s">
        <v>242</v>
      </c>
      <c r="J126" s="331" t="s">
        <v>103</v>
      </c>
      <c r="K126" s="331" t="s">
        <v>246</v>
      </c>
      <c r="L126" s="331" t="s">
        <v>247</v>
      </c>
    </row>
    <row r="127" spans="1:14" ht="39.6" customHeight="1">
      <c r="A127" s="329" t="s">
        <v>235</v>
      </c>
      <c r="B127" s="332" t="s">
        <v>236</v>
      </c>
      <c r="C127" s="332" t="s">
        <v>238</v>
      </c>
      <c r="D127" s="332" t="s">
        <v>26</v>
      </c>
      <c r="E127" s="332" t="s">
        <v>29</v>
      </c>
      <c r="F127" s="332" t="s">
        <v>239</v>
      </c>
      <c r="G127" s="335" t="s">
        <v>60</v>
      </c>
      <c r="H127" s="336" t="s">
        <v>16</v>
      </c>
      <c r="I127" s="332" t="s">
        <v>244</v>
      </c>
      <c r="J127" s="335" t="s">
        <v>245</v>
      </c>
      <c r="K127" s="332" t="s">
        <v>116</v>
      </c>
      <c r="L127" s="332" t="s">
        <v>249</v>
      </c>
    </row>
    <row r="128" spans="1:14" ht="42" customHeight="1">
      <c r="A128" s="330">
        <f>VLOOKUP(N128,$O$5:$P$93,2,FALSE)</f>
        <v>0</v>
      </c>
      <c r="B128" s="333">
        <f>VLOOKUP(A128,入力シート!$B$7:$P$101,2,FALSE)</f>
        <v>0</v>
      </c>
      <c r="C128" s="333" t="str">
        <f>VLOOKUP(A128,細目書内訳!$B$11:$M$103,4,FALSE)</f>
        <v>A</v>
      </c>
      <c r="D128" s="333">
        <f>VLOOKUP(A128,入力シート!$B$7:$Q$101,5,FALSE)</f>
        <v>0</v>
      </c>
      <c r="E128" s="333" t="str">
        <f>VLOOKUP(A128,細目書内訳!$B$11:$M$103,6,FALSE)</f>
        <v>C</v>
      </c>
      <c r="F128" s="334">
        <f>SUM(B128:E128)</f>
        <v>0</v>
      </c>
      <c r="G128" s="333" t="str">
        <f>VLOOKUP(A128,細目書内訳!$B$11:$M$103,7,FALSE)</f>
        <v>③</v>
      </c>
      <c r="H128" s="333"/>
      <c r="I128" s="334" t="e">
        <f>G128-H128</f>
        <v>#VALUE!</v>
      </c>
      <c r="J128" s="337"/>
      <c r="K128" s="338" t="e">
        <f>I128+J128</f>
        <v>#VALUE!</v>
      </c>
      <c r="L128" s="338" t="e">
        <f>F128-K128</f>
        <v>#VALUE!</v>
      </c>
      <c r="M128" s="339" t="s">
        <v>251</v>
      </c>
      <c r="N128" s="340">
        <f>N123+1</f>
        <v>22</v>
      </c>
    </row>
    <row r="129" spans="1:14" ht="36.6" customHeight="1"/>
    <row r="130" spans="1:14" ht="21.6" customHeight="1">
      <c r="A130" s="327" t="s">
        <v>234</v>
      </c>
      <c r="G130" s="550" t="s">
        <v>240</v>
      </c>
      <c r="H130" s="550"/>
      <c r="I130" s="550" t="str">
        <f>$I$1</f>
        <v>魚沼集落協定</v>
      </c>
      <c r="J130" s="550"/>
      <c r="K130" s="550"/>
      <c r="L130" s="550"/>
    </row>
    <row r="131" spans="1:14" ht="15.6" customHeight="1">
      <c r="L131" s="327">
        <f>N134</f>
        <v>23</v>
      </c>
    </row>
    <row r="132" spans="1:14">
      <c r="A132" s="328"/>
      <c r="B132" s="331" t="s">
        <v>72</v>
      </c>
      <c r="C132" s="331" t="s">
        <v>76</v>
      </c>
      <c r="D132" s="331" t="s">
        <v>77</v>
      </c>
      <c r="E132" s="331" t="s">
        <v>170</v>
      </c>
      <c r="F132" s="331" t="s">
        <v>10</v>
      </c>
      <c r="G132" s="331" t="s">
        <v>219</v>
      </c>
      <c r="H132" s="331" t="s">
        <v>241</v>
      </c>
      <c r="I132" s="331" t="s">
        <v>242</v>
      </c>
      <c r="J132" s="331" t="s">
        <v>103</v>
      </c>
      <c r="K132" s="331" t="s">
        <v>246</v>
      </c>
      <c r="L132" s="331" t="s">
        <v>247</v>
      </c>
    </row>
    <row r="133" spans="1:14" ht="39.6" customHeight="1">
      <c r="A133" s="329" t="s">
        <v>235</v>
      </c>
      <c r="B133" s="332" t="s">
        <v>236</v>
      </c>
      <c r="C133" s="332" t="s">
        <v>238</v>
      </c>
      <c r="D133" s="332" t="s">
        <v>26</v>
      </c>
      <c r="E133" s="332" t="s">
        <v>29</v>
      </c>
      <c r="F133" s="332" t="s">
        <v>239</v>
      </c>
      <c r="G133" s="335" t="s">
        <v>60</v>
      </c>
      <c r="H133" s="336" t="s">
        <v>16</v>
      </c>
      <c r="I133" s="332" t="s">
        <v>244</v>
      </c>
      <c r="J133" s="335" t="s">
        <v>245</v>
      </c>
      <c r="K133" s="332" t="s">
        <v>116</v>
      </c>
      <c r="L133" s="332" t="s">
        <v>249</v>
      </c>
    </row>
    <row r="134" spans="1:14" ht="42" customHeight="1">
      <c r="A134" s="330">
        <f>VLOOKUP(N134,$O$5:$P$93,2,FALSE)</f>
        <v>0</v>
      </c>
      <c r="B134" s="333">
        <f>VLOOKUP(A134,入力シート!$B$7:$P$101,2,FALSE)</f>
        <v>0</v>
      </c>
      <c r="C134" s="333" t="str">
        <f>VLOOKUP(A134,細目書内訳!$B$11:$M$103,4,FALSE)</f>
        <v>A</v>
      </c>
      <c r="D134" s="333">
        <f>VLOOKUP(A134,入力シート!$B$7:$Q$101,5,FALSE)</f>
        <v>0</v>
      </c>
      <c r="E134" s="333" t="str">
        <f>VLOOKUP(A134,細目書内訳!$B$11:$M$103,6,FALSE)</f>
        <v>C</v>
      </c>
      <c r="F134" s="334">
        <f>SUM(B134:E134)</f>
        <v>0</v>
      </c>
      <c r="G134" s="333" t="str">
        <f>VLOOKUP(A134,細目書内訳!$B$11:$M$103,7,FALSE)</f>
        <v>③</v>
      </c>
      <c r="H134" s="333"/>
      <c r="I134" s="334" t="e">
        <f>G134-H134</f>
        <v>#VALUE!</v>
      </c>
      <c r="J134" s="337"/>
      <c r="K134" s="338" t="e">
        <f>I134+J134</f>
        <v>#VALUE!</v>
      </c>
      <c r="L134" s="338" t="e">
        <f>F134-K134</f>
        <v>#VALUE!</v>
      </c>
      <c r="M134" s="339" t="s">
        <v>251</v>
      </c>
      <c r="N134" s="340">
        <f>N128+1</f>
        <v>23</v>
      </c>
    </row>
    <row r="135" spans="1:14" ht="36.6" customHeight="1"/>
    <row r="136" spans="1:14" ht="21.6" customHeight="1">
      <c r="A136" s="327" t="s">
        <v>234</v>
      </c>
      <c r="G136" s="550" t="s">
        <v>240</v>
      </c>
      <c r="H136" s="550"/>
      <c r="I136" s="550" t="str">
        <f>$I$1</f>
        <v>魚沼集落協定</v>
      </c>
      <c r="J136" s="550"/>
      <c r="K136" s="550"/>
      <c r="L136" s="550"/>
    </row>
    <row r="137" spans="1:14" ht="15.6" customHeight="1">
      <c r="L137" s="327">
        <f>N140</f>
        <v>24</v>
      </c>
    </row>
    <row r="138" spans="1:14">
      <c r="A138" s="328"/>
      <c r="B138" s="331" t="s">
        <v>72</v>
      </c>
      <c r="C138" s="331" t="s">
        <v>76</v>
      </c>
      <c r="D138" s="331" t="s">
        <v>77</v>
      </c>
      <c r="E138" s="331" t="s">
        <v>170</v>
      </c>
      <c r="F138" s="331" t="s">
        <v>10</v>
      </c>
      <c r="G138" s="331" t="s">
        <v>219</v>
      </c>
      <c r="H138" s="331" t="s">
        <v>241</v>
      </c>
      <c r="I138" s="331" t="s">
        <v>242</v>
      </c>
      <c r="J138" s="331" t="s">
        <v>103</v>
      </c>
      <c r="K138" s="331" t="s">
        <v>246</v>
      </c>
      <c r="L138" s="331" t="s">
        <v>247</v>
      </c>
    </row>
    <row r="139" spans="1:14" ht="39.6" customHeight="1">
      <c r="A139" s="329" t="s">
        <v>235</v>
      </c>
      <c r="B139" s="332" t="s">
        <v>236</v>
      </c>
      <c r="C139" s="332" t="s">
        <v>238</v>
      </c>
      <c r="D139" s="332" t="s">
        <v>26</v>
      </c>
      <c r="E139" s="332" t="s">
        <v>29</v>
      </c>
      <c r="F139" s="332" t="s">
        <v>239</v>
      </c>
      <c r="G139" s="335" t="s">
        <v>60</v>
      </c>
      <c r="H139" s="336" t="s">
        <v>16</v>
      </c>
      <c r="I139" s="332" t="s">
        <v>244</v>
      </c>
      <c r="J139" s="335" t="s">
        <v>245</v>
      </c>
      <c r="K139" s="332" t="s">
        <v>116</v>
      </c>
      <c r="L139" s="332" t="s">
        <v>249</v>
      </c>
    </row>
    <row r="140" spans="1:14" ht="42" customHeight="1">
      <c r="A140" s="330">
        <f>VLOOKUP(N140,$O$5:$P$93,2,FALSE)</f>
        <v>0</v>
      </c>
      <c r="B140" s="333">
        <f>VLOOKUP(A140,入力シート!$B$7:$P$101,2,FALSE)</f>
        <v>0</v>
      </c>
      <c r="C140" s="333" t="str">
        <f>VLOOKUP(A140,細目書内訳!$B$11:$M$103,4,FALSE)</f>
        <v>A</v>
      </c>
      <c r="D140" s="333">
        <f>VLOOKUP(A140,入力シート!$B$7:$Q$101,5,FALSE)</f>
        <v>0</v>
      </c>
      <c r="E140" s="333" t="str">
        <f>VLOOKUP(A140,細目書内訳!$B$11:$M$103,6,FALSE)</f>
        <v>C</v>
      </c>
      <c r="F140" s="334">
        <f>SUM(B140:E140)</f>
        <v>0</v>
      </c>
      <c r="G140" s="333" t="str">
        <f>VLOOKUP(A140,細目書内訳!$B$11:$M$103,7,FALSE)</f>
        <v>③</v>
      </c>
      <c r="H140" s="333"/>
      <c r="I140" s="334" t="e">
        <f>G140-H140</f>
        <v>#VALUE!</v>
      </c>
      <c r="J140" s="337"/>
      <c r="K140" s="338" t="e">
        <f>I140+J140</f>
        <v>#VALUE!</v>
      </c>
      <c r="L140" s="338" t="e">
        <f>F140-K140</f>
        <v>#VALUE!</v>
      </c>
      <c r="M140" s="339" t="s">
        <v>251</v>
      </c>
      <c r="N140" s="340">
        <f>N134+1</f>
        <v>24</v>
      </c>
    </row>
    <row r="141" spans="1:14" ht="36.6" customHeight="1"/>
    <row r="142" spans="1:14" ht="21.6" customHeight="1">
      <c r="A142" s="327" t="s">
        <v>234</v>
      </c>
      <c r="G142" s="550" t="s">
        <v>240</v>
      </c>
      <c r="H142" s="550"/>
      <c r="I142" s="550" t="str">
        <f>$I$1</f>
        <v>魚沼集落協定</v>
      </c>
      <c r="J142" s="550"/>
      <c r="K142" s="550"/>
      <c r="L142" s="550"/>
    </row>
    <row r="143" spans="1:14" ht="15.6" customHeight="1">
      <c r="L143" s="327">
        <f>N146</f>
        <v>25</v>
      </c>
    </row>
    <row r="144" spans="1:14">
      <c r="A144" s="328"/>
      <c r="B144" s="331" t="s">
        <v>72</v>
      </c>
      <c r="C144" s="331" t="s">
        <v>76</v>
      </c>
      <c r="D144" s="331" t="s">
        <v>77</v>
      </c>
      <c r="E144" s="331" t="s">
        <v>170</v>
      </c>
      <c r="F144" s="331" t="s">
        <v>10</v>
      </c>
      <c r="G144" s="331" t="s">
        <v>219</v>
      </c>
      <c r="H144" s="331" t="s">
        <v>241</v>
      </c>
      <c r="I144" s="331" t="s">
        <v>242</v>
      </c>
      <c r="J144" s="331" t="s">
        <v>103</v>
      </c>
      <c r="K144" s="331" t="s">
        <v>246</v>
      </c>
      <c r="L144" s="331" t="s">
        <v>247</v>
      </c>
    </row>
    <row r="145" spans="1:14" ht="39.6" customHeight="1">
      <c r="A145" s="329" t="s">
        <v>235</v>
      </c>
      <c r="B145" s="332" t="s">
        <v>236</v>
      </c>
      <c r="C145" s="332" t="s">
        <v>238</v>
      </c>
      <c r="D145" s="332" t="s">
        <v>26</v>
      </c>
      <c r="E145" s="332" t="s">
        <v>29</v>
      </c>
      <c r="F145" s="332" t="s">
        <v>239</v>
      </c>
      <c r="G145" s="335" t="s">
        <v>60</v>
      </c>
      <c r="H145" s="336" t="s">
        <v>16</v>
      </c>
      <c r="I145" s="332" t="s">
        <v>244</v>
      </c>
      <c r="J145" s="335" t="s">
        <v>245</v>
      </c>
      <c r="K145" s="332" t="s">
        <v>116</v>
      </c>
      <c r="L145" s="332" t="s">
        <v>249</v>
      </c>
    </row>
    <row r="146" spans="1:14" ht="42" customHeight="1">
      <c r="A146" s="330">
        <f>VLOOKUP(N146,$O$5:$P$93,2,FALSE)</f>
        <v>0</v>
      </c>
      <c r="B146" s="333">
        <f>VLOOKUP(A146,入力シート!$B$7:$P$101,2,FALSE)</f>
        <v>0</v>
      </c>
      <c r="C146" s="333" t="str">
        <f>VLOOKUP(A146,細目書内訳!$B$11:$M$103,4,FALSE)</f>
        <v>A</v>
      </c>
      <c r="D146" s="333">
        <f>VLOOKUP(A146,入力シート!$B$7:$Q$101,5,FALSE)</f>
        <v>0</v>
      </c>
      <c r="E146" s="333" t="str">
        <f>VLOOKUP(A146,細目書内訳!$B$11:$M$103,6,FALSE)</f>
        <v>C</v>
      </c>
      <c r="F146" s="334">
        <f>SUM(B146:E146)</f>
        <v>0</v>
      </c>
      <c r="G146" s="333" t="str">
        <f>VLOOKUP(A146,細目書内訳!$B$11:$M$103,7,FALSE)</f>
        <v>③</v>
      </c>
      <c r="H146" s="333"/>
      <c r="I146" s="334" t="e">
        <f>G146-H146</f>
        <v>#VALUE!</v>
      </c>
      <c r="J146" s="337"/>
      <c r="K146" s="338" t="e">
        <f>I146+J146</f>
        <v>#VALUE!</v>
      </c>
      <c r="L146" s="338" t="e">
        <f>F146-K146</f>
        <v>#VALUE!</v>
      </c>
      <c r="M146" s="339" t="s">
        <v>251</v>
      </c>
      <c r="N146" s="340">
        <f>N140+1</f>
        <v>25</v>
      </c>
    </row>
    <row r="147" spans="1:14" ht="36.6" customHeight="1"/>
    <row r="148" spans="1:14" ht="21.6" customHeight="1">
      <c r="A148" s="327" t="s">
        <v>234</v>
      </c>
      <c r="G148" s="550" t="s">
        <v>240</v>
      </c>
      <c r="H148" s="550"/>
      <c r="I148" s="550" t="str">
        <f>$I$1</f>
        <v>魚沼集落協定</v>
      </c>
      <c r="J148" s="550"/>
      <c r="K148" s="550"/>
      <c r="L148" s="550"/>
    </row>
    <row r="149" spans="1:14" ht="15.6" customHeight="1">
      <c r="L149" s="327">
        <f>N152</f>
        <v>26</v>
      </c>
    </row>
    <row r="150" spans="1:14">
      <c r="A150" s="328"/>
      <c r="B150" s="331" t="s">
        <v>72</v>
      </c>
      <c r="C150" s="331" t="s">
        <v>76</v>
      </c>
      <c r="D150" s="331" t="s">
        <v>77</v>
      </c>
      <c r="E150" s="331" t="s">
        <v>170</v>
      </c>
      <c r="F150" s="331" t="s">
        <v>10</v>
      </c>
      <c r="G150" s="331" t="s">
        <v>219</v>
      </c>
      <c r="H150" s="331" t="s">
        <v>241</v>
      </c>
      <c r="I150" s="331" t="s">
        <v>242</v>
      </c>
      <c r="J150" s="331" t="s">
        <v>103</v>
      </c>
      <c r="K150" s="331" t="s">
        <v>246</v>
      </c>
      <c r="L150" s="331" t="s">
        <v>247</v>
      </c>
    </row>
    <row r="151" spans="1:14" ht="39.6" customHeight="1">
      <c r="A151" s="329" t="s">
        <v>235</v>
      </c>
      <c r="B151" s="332" t="s">
        <v>236</v>
      </c>
      <c r="C151" s="332" t="s">
        <v>238</v>
      </c>
      <c r="D151" s="332" t="s">
        <v>26</v>
      </c>
      <c r="E151" s="332" t="s">
        <v>29</v>
      </c>
      <c r="F151" s="332" t="s">
        <v>239</v>
      </c>
      <c r="G151" s="335" t="s">
        <v>60</v>
      </c>
      <c r="H151" s="336" t="s">
        <v>16</v>
      </c>
      <c r="I151" s="332" t="s">
        <v>244</v>
      </c>
      <c r="J151" s="335" t="s">
        <v>245</v>
      </c>
      <c r="K151" s="332" t="s">
        <v>116</v>
      </c>
      <c r="L151" s="332" t="s">
        <v>249</v>
      </c>
    </row>
    <row r="152" spans="1:14" ht="42" customHeight="1">
      <c r="A152" s="330">
        <f>VLOOKUP(N152,$O$5:$P$93,2,FALSE)</f>
        <v>0</v>
      </c>
      <c r="B152" s="333">
        <f>VLOOKUP(A152,入力シート!$B$7:$P$101,2,FALSE)</f>
        <v>0</v>
      </c>
      <c r="C152" s="333" t="str">
        <f>VLOOKUP(A152,細目書内訳!$B$11:$M$103,4,FALSE)</f>
        <v>A</v>
      </c>
      <c r="D152" s="333">
        <f>VLOOKUP(A152,入力シート!$B$7:$Q$101,5,FALSE)</f>
        <v>0</v>
      </c>
      <c r="E152" s="333" t="str">
        <f>VLOOKUP(A152,細目書内訳!$B$11:$M$103,6,FALSE)</f>
        <v>C</v>
      </c>
      <c r="F152" s="334">
        <f>SUM(B152:E152)</f>
        <v>0</v>
      </c>
      <c r="G152" s="333" t="str">
        <f>VLOOKUP(A152,細目書内訳!$B$11:$M$103,7,FALSE)</f>
        <v>③</v>
      </c>
      <c r="H152" s="333"/>
      <c r="I152" s="334" t="e">
        <f>G152-H152</f>
        <v>#VALUE!</v>
      </c>
      <c r="J152" s="337"/>
      <c r="K152" s="338" t="e">
        <f>I152+J152</f>
        <v>#VALUE!</v>
      </c>
      <c r="L152" s="338" t="e">
        <f>F152-K152</f>
        <v>#VALUE!</v>
      </c>
      <c r="M152" s="339" t="s">
        <v>251</v>
      </c>
      <c r="N152" s="340">
        <f>N146+1</f>
        <v>26</v>
      </c>
    </row>
    <row r="153" spans="1:14" ht="36.6" customHeight="1"/>
    <row r="154" spans="1:14" ht="21.6" customHeight="1">
      <c r="A154" s="327" t="s">
        <v>234</v>
      </c>
      <c r="G154" s="550" t="s">
        <v>240</v>
      </c>
      <c r="H154" s="550"/>
      <c r="I154" s="550" t="str">
        <f>$I$1</f>
        <v>魚沼集落協定</v>
      </c>
      <c r="J154" s="550"/>
      <c r="K154" s="550"/>
      <c r="L154" s="550"/>
    </row>
    <row r="155" spans="1:14" ht="15.6" customHeight="1">
      <c r="L155" s="327">
        <f>N158</f>
        <v>27</v>
      </c>
    </row>
    <row r="156" spans="1:14">
      <c r="A156" s="328"/>
      <c r="B156" s="331" t="s">
        <v>72</v>
      </c>
      <c r="C156" s="331" t="s">
        <v>76</v>
      </c>
      <c r="D156" s="331" t="s">
        <v>77</v>
      </c>
      <c r="E156" s="331" t="s">
        <v>170</v>
      </c>
      <c r="F156" s="331" t="s">
        <v>10</v>
      </c>
      <c r="G156" s="331" t="s">
        <v>219</v>
      </c>
      <c r="H156" s="331" t="s">
        <v>241</v>
      </c>
      <c r="I156" s="331" t="s">
        <v>242</v>
      </c>
      <c r="J156" s="331" t="s">
        <v>103</v>
      </c>
      <c r="K156" s="331" t="s">
        <v>246</v>
      </c>
      <c r="L156" s="331" t="s">
        <v>247</v>
      </c>
    </row>
    <row r="157" spans="1:14" ht="39.6" customHeight="1">
      <c r="A157" s="329" t="s">
        <v>235</v>
      </c>
      <c r="B157" s="332" t="s">
        <v>236</v>
      </c>
      <c r="C157" s="332" t="s">
        <v>238</v>
      </c>
      <c r="D157" s="332" t="s">
        <v>26</v>
      </c>
      <c r="E157" s="332" t="s">
        <v>29</v>
      </c>
      <c r="F157" s="332" t="s">
        <v>239</v>
      </c>
      <c r="G157" s="335" t="s">
        <v>60</v>
      </c>
      <c r="H157" s="336" t="s">
        <v>16</v>
      </c>
      <c r="I157" s="332" t="s">
        <v>244</v>
      </c>
      <c r="J157" s="335" t="s">
        <v>245</v>
      </c>
      <c r="K157" s="332" t="s">
        <v>116</v>
      </c>
      <c r="L157" s="332" t="s">
        <v>249</v>
      </c>
    </row>
    <row r="158" spans="1:14" ht="42" customHeight="1">
      <c r="A158" s="330">
        <f>VLOOKUP(N158,$O$5:$P$93,2,FALSE)</f>
        <v>0</v>
      </c>
      <c r="B158" s="333">
        <f>VLOOKUP(A158,入力シート!$B$7:$P$101,2,FALSE)</f>
        <v>0</v>
      </c>
      <c r="C158" s="333" t="str">
        <f>VLOOKUP(A158,細目書内訳!$B$11:$M$103,4,FALSE)</f>
        <v>A</v>
      </c>
      <c r="D158" s="333">
        <f>VLOOKUP(A158,入力シート!$B$7:$Q$101,5,FALSE)</f>
        <v>0</v>
      </c>
      <c r="E158" s="333" t="str">
        <f>VLOOKUP(A158,細目書内訳!$B$11:$M$103,6,FALSE)</f>
        <v>C</v>
      </c>
      <c r="F158" s="334">
        <f>SUM(B158:E158)</f>
        <v>0</v>
      </c>
      <c r="G158" s="333" t="str">
        <f>VLOOKUP(A158,細目書内訳!$B$11:$M$103,7,FALSE)</f>
        <v>③</v>
      </c>
      <c r="H158" s="333"/>
      <c r="I158" s="334" t="e">
        <f>G158-H158</f>
        <v>#VALUE!</v>
      </c>
      <c r="J158" s="337"/>
      <c r="K158" s="338" t="e">
        <f>I158+J158</f>
        <v>#VALUE!</v>
      </c>
      <c r="L158" s="338" t="e">
        <f>F158-K158</f>
        <v>#VALUE!</v>
      </c>
      <c r="M158" s="339" t="s">
        <v>251</v>
      </c>
      <c r="N158" s="340">
        <f>N152+1</f>
        <v>27</v>
      </c>
    </row>
    <row r="159" spans="1:14" ht="36.6" customHeight="1"/>
    <row r="160" spans="1:14" ht="21.6" customHeight="1">
      <c r="A160" s="327" t="s">
        <v>234</v>
      </c>
      <c r="G160" s="550" t="s">
        <v>240</v>
      </c>
      <c r="H160" s="550"/>
      <c r="I160" s="550" t="str">
        <f>$I$1</f>
        <v>魚沼集落協定</v>
      </c>
      <c r="J160" s="550"/>
      <c r="K160" s="550"/>
      <c r="L160" s="550"/>
    </row>
    <row r="161" spans="1:14" ht="15.6" customHeight="1">
      <c r="L161" s="327">
        <f>N164</f>
        <v>28</v>
      </c>
    </row>
    <row r="162" spans="1:14">
      <c r="A162" s="328"/>
      <c r="B162" s="331" t="s">
        <v>72</v>
      </c>
      <c r="C162" s="331" t="s">
        <v>76</v>
      </c>
      <c r="D162" s="331" t="s">
        <v>77</v>
      </c>
      <c r="E162" s="331" t="s">
        <v>170</v>
      </c>
      <c r="F162" s="331" t="s">
        <v>10</v>
      </c>
      <c r="G162" s="331" t="s">
        <v>219</v>
      </c>
      <c r="H162" s="331" t="s">
        <v>241</v>
      </c>
      <c r="I162" s="331" t="s">
        <v>242</v>
      </c>
      <c r="J162" s="331" t="s">
        <v>103</v>
      </c>
      <c r="K162" s="331" t="s">
        <v>246</v>
      </c>
      <c r="L162" s="331" t="s">
        <v>247</v>
      </c>
    </row>
    <row r="163" spans="1:14" ht="39.6" customHeight="1">
      <c r="A163" s="329" t="s">
        <v>235</v>
      </c>
      <c r="B163" s="332" t="s">
        <v>236</v>
      </c>
      <c r="C163" s="332" t="s">
        <v>238</v>
      </c>
      <c r="D163" s="332" t="s">
        <v>26</v>
      </c>
      <c r="E163" s="332" t="s">
        <v>29</v>
      </c>
      <c r="F163" s="332" t="s">
        <v>239</v>
      </c>
      <c r="G163" s="335" t="s">
        <v>60</v>
      </c>
      <c r="H163" s="336" t="s">
        <v>16</v>
      </c>
      <c r="I163" s="332" t="s">
        <v>244</v>
      </c>
      <c r="J163" s="335" t="s">
        <v>245</v>
      </c>
      <c r="K163" s="332" t="s">
        <v>116</v>
      </c>
      <c r="L163" s="332" t="s">
        <v>249</v>
      </c>
    </row>
    <row r="164" spans="1:14" ht="42" customHeight="1">
      <c r="A164" s="330">
        <f>VLOOKUP(N164,$O$5:$P$93,2,FALSE)</f>
        <v>0</v>
      </c>
      <c r="B164" s="333">
        <f>VLOOKUP(A164,入力シート!$B$7:$P$101,2,FALSE)</f>
        <v>0</v>
      </c>
      <c r="C164" s="333" t="str">
        <f>VLOOKUP(A164,細目書内訳!$B$11:$M$103,4,FALSE)</f>
        <v>A</v>
      </c>
      <c r="D164" s="333">
        <f>VLOOKUP(A164,入力シート!$B$7:$Q$101,5,FALSE)</f>
        <v>0</v>
      </c>
      <c r="E164" s="333" t="str">
        <f>VLOOKUP(A164,細目書内訳!$B$11:$M$103,6,FALSE)</f>
        <v>C</v>
      </c>
      <c r="F164" s="334">
        <f>SUM(B164:E164)</f>
        <v>0</v>
      </c>
      <c r="G164" s="333" t="str">
        <f>VLOOKUP(A164,細目書内訳!$B$11:$M$103,7,FALSE)</f>
        <v>③</v>
      </c>
      <c r="H164" s="333"/>
      <c r="I164" s="334" t="e">
        <f>G164-H164</f>
        <v>#VALUE!</v>
      </c>
      <c r="J164" s="337"/>
      <c r="K164" s="338" t="e">
        <f>I164+J164</f>
        <v>#VALUE!</v>
      </c>
      <c r="L164" s="338" t="e">
        <f>F164-K164</f>
        <v>#VALUE!</v>
      </c>
      <c r="M164" s="339" t="s">
        <v>251</v>
      </c>
      <c r="N164" s="340">
        <f>N158+1</f>
        <v>28</v>
      </c>
    </row>
    <row r="165" spans="1:14" ht="21.6" customHeight="1">
      <c r="A165" s="327" t="s">
        <v>234</v>
      </c>
      <c r="G165" s="550" t="s">
        <v>240</v>
      </c>
      <c r="H165" s="550"/>
      <c r="I165" s="550" t="str">
        <f>$I$1</f>
        <v>魚沼集落協定</v>
      </c>
      <c r="J165" s="550"/>
      <c r="K165" s="550"/>
      <c r="L165" s="550"/>
    </row>
    <row r="166" spans="1:14" ht="15.6" customHeight="1">
      <c r="L166" s="327">
        <f>N169</f>
        <v>29</v>
      </c>
    </row>
    <row r="167" spans="1:14">
      <c r="A167" s="328"/>
      <c r="B167" s="331" t="s">
        <v>72</v>
      </c>
      <c r="C167" s="331" t="s">
        <v>76</v>
      </c>
      <c r="D167" s="331" t="s">
        <v>77</v>
      </c>
      <c r="E167" s="331" t="s">
        <v>170</v>
      </c>
      <c r="F167" s="331" t="s">
        <v>10</v>
      </c>
      <c r="G167" s="331" t="s">
        <v>219</v>
      </c>
      <c r="H167" s="331" t="s">
        <v>241</v>
      </c>
      <c r="I167" s="331" t="s">
        <v>242</v>
      </c>
      <c r="J167" s="331" t="s">
        <v>103</v>
      </c>
      <c r="K167" s="331" t="s">
        <v>246</v>
      </c>
      <c r="L167" s="331" t="s">
        <v>247</v>
      </c>
    </row>
    <row r="168" spans="1:14" ht="39.6" customHeight="1">
      <c r="A168" s="329" t="s">
        <v>235</v>
      </c>
      <c r="B168" s="332" t="s">
        <v>236</v>
      </c>
      <c r="C168" s="332" t="s">
        <v>238</v>
      </c>
      <c r="D168" s="332" t="s">
        <v>26</v>
      </c>
      <c r="E168" s="332" t="s">
        <v>29</v>
      </c>
      <c r="F168" s="332" t="s">
        <v>239</v>
      </c>
      <c r="G168" s="335" t="s">
        <v>60</v>
      </c>
      <c r="H168" s="336" t="s">
        <v>16</v>
      </c>
      <c r="I168" s="332" t="s">
        <v>244</v>
      </c>
      <c r="J168" s="335" t="s">
        <v>245</v>
      </c>
      <c r="K168" s="332" t="s">
        <v>116</v>
      </c>
      <c r="L168" s="332" t="s">
        <v>249</v>
      </c>
    </row>
    <row r="169" spans="1:14" ht="42" customHeight="1">
      <c r="A169" s="330">
        <f>VLOOKUP(N169,$O$5:$P$93,2,FALSE)</f>
        <v>0</v>
      </c>
      <c r="B169" s="333">
        <f>VLOOKUP(A169,入力シート!$B$7:$P$101,2,FALSE)</f>
        <v>0</v>
      </c>
      <c r="C169" s="333" t="str">
        <f>VLOOKUP(A169,細目書内訳!$B$11:$M$103,4,FALSE)</f>
        <v>A</v>
      </c>
      <c r="D169" s="333">
        <f>VLOOKUP(A169,入力シート!$B$7:$Q$101,5,FALSE)</f>
        <v>0</v>
      </c>
      <c r="E169" s="333" t="str">
        <f>VLOOKUP(A169,細目書内訳!$B$11:$M$103,6,FALSE)</f>
        <v>C</v>
      </c>
      <c r="F169" s="334">
        <f>SUM(B169:E169)</f>
        <v>0</v>
      </c>
      <c r="G169" s="333" t="str">
        <f>VLOOKUP(A169,細目書内訳!$B$11:$M$103,7,FALSE)</f>
        <v>③</v>
      </c>
      <c r="H169" s="333"/>
      <c r="I169" s="334" t="e">
        <f>G169-H169</f>
        <v>#VALUE!</v>
      </c>
      <c r="J169" s="337"/>
      <c r="K169" s="338" t="e">
        <f>I169+J169</f>
        <v>#VALUE!</v>
      </c>
      <c r="L169" s="338" t="e">
        <f>F169-K169</f>
        <v>#VALUE!</v>
      </c>
      <c r="M169" s="339" t="s">
        <v>251</v>
      </c>
      <c r="N169" s="340">
        <f>N164+1</f>
        <v>29</v>
      </c>
    </row>
    <row r="170" spans="1:14" ht="36.6" customHeight="1"/>
    <row r="171" spans="1:14" ht="21.6" customHeight="1">
      <c r="A171" s="327" t="s">
        <v>234</v>
      </c>
      <c r="G171" s="550" t="s">
        <v>240</v>
      </c>
      <c r="H171" s="550"/>
      <c r="I171" s="550" t="str">
        <f>$I$1</f>
        <v>魚沼集落協定</v>
      </c>
      <c r="J171" s="550"/>
      <c r="K171" s="550"/>
      <c r="L171" s="550"/>
    </row>
    <row r="172" spans="1:14" ht="15.6" customHeight="1">
      <c r="L172" s="327">
        <f>N175</f>
        <v>30</v>
      </c>
    </row>
    <row r="173" spans="1:14">
      <c r="A173" s="328"/>
      <c r="B173" s="331" t="s">
        <v>72</v>
      </c>
      <c r="C173" s="331" t="s">
        <v>76</v>
      </c>
      <c r="D173" s="331" t="s">
        <v>77</v>
      </c>
      <c r="E173" s="331" t="s">
        <v>170</v>
      </c>
      <c r="F173" s="331" t="s">
        <v>10</v>
      </c>
      <c r="G173" s="331" t="s">
        <v>219</v>
      </c>
      <c r="H173" s="331" t="s">
        <v>241</v>
      </c>
      <c r="I173" s="331" t="s">
        <v>242</v>
      </c>
      <c r="J173" s="331" t="s">
        <v>103</v>
      </c>
      <c r="K173" s="331" t="s">
        <v>246</v>
      </c>
      <c r="L173" s="331" t="s">
        <v>247</v>
      </c>
    </row>
    <row r="174" spans="1:14" ht="39.6" customHeight="1">
      <c r="A174" s="329" t="s">
        <v>235</v>
      </c>
      <c r="B174" s="332" t="s">
        <v>236</v>
      </c>
      <c r="C174" s="332" t="s">
        <v>238</v>
      </c>
      <c r="D174" s="332" t="s">
        <v>26</v>
      </c>
      <c r="E174" s="332" t="s">
        <v>29</v>
      </c>
      <c r="F174" s="332" t="s">
        <v>239</v>
      </c>
      <c r="G174" s="335" t="s">
        <v>60</v>
      </c>
      <c r="H174" s="336" t="s">
        <v>16</v>
      </c>
      <c r="I174" s="332" t="s">
        <v>244</v>
      </c>
      <c r="J174" s="335" t="s">
        <v>245</v>
      </c>
      <c r="K174" s="332" t="s">
        <v>116</v>
      </c>
      <c r="L174" s="332" t="s">
        <v>249</v>
      </c>
    </row>
    <row r="175" spans="1:14" ht="42" customHeight="1">
      <c r="A175" s="330">
        <f>VLOOKUP(N175,$O$5:$P$93,2,FALSE)</f>
        <v>0</v>
      </c>
      <c r="B175" s="333">
        <f>VLOOKUP(A175,入力シート!$B$7:$P$101,2,FALSE)</f>
        <v>0</v>
      </c>
      <c r="C175" s="333" t="str">
        <f>VLOOKUP(A175,細目書内訳!$B$11:$M$103,4,FALSE)</f>
        <v>A</v>
      </c>
      <c r="D175" s="333">
        <f>VLOOKUP(A175,入力シート!$B$7:$Q$101,5,FALSE)</f>
        <v>0</v>
      </c>
      <c r="E175" s="333" t="str">
        <f>VLOOKUP(A175,細目書内訳!$B$11:$M$103,6,FALSE)</f>
        <v>C</v>
      </c>
      <c r="F175" s="334">
        <f>SUM(B175:E175)</f>
        <v>0</v>
      </c>
      <c r="G175" s="333" t="str">
        <f>VLOOKUP(A175,細目書内訳!$B$11:$M$103,7,FALSE)</f>
        <v>③</v>
      </c>
      <c r="H175" s="333"/>
      <c r="I175" s="334" t="e">
        <f>G175-H175</f>
        <v>#VALUE!</v>
      </c>
      <c r="J175" s="337"/>
      <c r="K175" s="338" t="e">
        <f>I175+J175</f>
        <v>#VALUE!</v>
      </c>
      <c r="L175" s="338" t="e">
        <f>F175-K175</f>
        <v>#VALUE!</v>
      </c>
      <c r="M175" s="339" t="s">
        <v>251</v>
      </c>
      <c r="N175" s="340">
        <f>N169+1</f>
        <v>30</v>
      </c>
    </row>
    <row r="176" spans="1:14" ht="36.6" customHeight="1"/>
    <row r="177" spans="1:14" ht="21.6" customHeight="1">
      <c r="A177" s="327" t="s">
        <v>234</v>
      </c>
      <c r="G177" s="550" t="s">
        <v>240</v>
      </c>
      <c r="H177" s="550"/>
      <c r="I177" s="550" t="str">
        <f>$I$1</f>
        <v>魚沼集落協定</v>
      </c>
      <c r="J177" s="550"/>
      <c r="K177" s="550"/>
      <c r="L177" s="550"/>
    </row>
    <row r="178" spans="1:14" ht="15.6" customHeight="1">
      <c r="L178" s="327">
        <f>N181</f>
        <v>31</v>
      </c>
    </row>
    <row r="179" spans="1:14">
      <c r="A179" s="328"/>
      <c r="B179" s="331" t="s">
        <v>72</v>
      </c>
      <c r="C179" s="331" t="s">
        <v>76</v>
      </c>
      <c r="D179" s="331" t="s">
        <v>77</v>
      </c>
      <c r="E179" s="331" t="s">
        <v>170</v>
      </c>
      <c r="F179" s="331" t="s">
        <v>10</v>
      </c>
      <c r="G179" s="331" t="s">
        <v>219</v>
      </c>
      <c r="H179" s="331" t="s">
        <v>241</v>
      </c>
      <c r="I179" s="331" t="s">
        <v>242</v>
      </c>
      <c r="J179" s="331" t="s">
        <v>103</v>
      </c>
      <c r="K179" s="331" t="s">
        <v>246</v>
      </c>
      <c r="L179" s="331" t="s">
        <v>247</v>
      </c>
    </row>
    <row r="180" spans="1:14" ht="39.6" customHeight="1">
      <c r="A180" s="329" t="s">
        <v>235</v>
      </c>
      <c r="B180" s="332" t="s">
        <v>236</v>
      </c>
      <c r="C180" s="332" t="s">
        <v>238</v>
      </c>
      <c r="D180" s="332" t="s">
        <v>26</v>
      </c>
      <c r="E180" s="332" t="s">
        <v>29</v>
      </c>
      <c r="F180" s="332" t="s">
        <v>239</v>
      </c>
      <c r="G180" s="335" t="s">
        <v>60</v>
      </c>
      <c r="H180" s="336" t="s">
        <v>16</v>
      </c>
      <c r="I180" s="332" t="s">
        <v>244</v>
      </c>
      <c r="J180" s="335" t="s">
        <v>245</v>
      </c>
      <c r="K180" s="332" t="s">
        <v>116</v>
      </c>
      <c r="L180" s="332" t="s">
        <v>249</v>
      </c>
    </row>
    <row r="181" spans="1:14" ht="42" customHeight="1">
      <c r="A181" s="330">
        <f>VLOOKUP(N181,$O$5:$P$93,2,FALSE)</f>
        <v>0</v>
      </c>
      <c r="B181" s="333">
        <f>VLOOKUP(A181,入力シート!$B$7:$P$101,2,FALSE)</f>
        <v>0</v>
      </c>
      <c r="C181" s="333" t="str">
        <f>VLOOKUP(A181,細目書内訳!$B$11:$M$103,4,FALSE)</f>
        <v>A</v>
      </c>
      <c r="D181" s="333">
        <f>VLOOKUP(A181,入力シート!$B$7:$Q$101,5,FALSE)</f>
        <v>0</v>
      </c>
      <c r="E181" s="333" t="str">
        <f>VLOOKUP(A181,細目書内訳!$B$11:$M$103,6,FALSE)</f>
        <v>C</v>
      </c>
      <c r="F181" s="334">
        <f>SUM(B181:E181)</f>
        <v>0</v>
      </c>
      <c r="G181" s="333" t="str">
        <f>VLOOKUP(A181,細目書内訳!$B$11:$M$103,7,FALSE)</f>
        <v>③</v>
      </c>
      <c r="H181" s="333"/>
      <c r="I181" s="334" t="e">
        <f>G181-H181</f>
        <v>#VALUE!</v>
      </c>
      <c r="J181" s="337"/>
      <c r="K181" s="338" t="e">
        <f>I181+J181</f>
        <v>#VALUE!</v>
      </c>
      <c r="L181" s="338" t="e">
        <f>F181-K181</f>
        <v>#VALUE!</v>
      </c>
      <c r="M181" s="339" t="s">
        <v>251</v>
      </c>
      <c r="N181" s="340">
        <f>N175+1</f>
        <v>31</v>
      </c>
    </row>
    <row r="182" spans="1:14" ht="36.6" customHeight="1"/>
    <row r="183" spans="1:14" ht="21.6" customHeight="1">
      <c r="A183" s="327" t="s">
        <v>234</v>
      </c>
      <c r="G183" s="550" t="s">
        <v>240</v>
      </c>
      <c r="H183" s="550"/>
      <c r="I183" s="550" t="str">
        <f>$I$1</f>
        <v>魚沼集落協定</v>
      </c>
      <c r="J183" s="550"/>
      <c r="K183" s="550"/>
      <c r="L183" s="550"/>
    </row>
    <row r="184" spans="1:14" ht="15.6" customHeight="1">
      <c r="L184" s="327">
        <f>N187</f>
        <v>32</v>
      </c>
    </row>
    <row r="185" spans="1:14">
      <c r="A185" s="328"/>
      <c r="B185" s="331" t="s">
        <v>72</v>
      </c>
      <c r="C185" s="331" t="s">
        <v>76</v>
      </c>
      <c r="D185" s="331" t="s">
        <v>77</v>
      </c>
      <c r="E185" s="331" t="s">
        <v>170</v>
      </c>
      <c r="F185" s="331" t="s">
        <v>10</v>
      </c>
      <c r="G185" s="331" t="s">
        <v>219</v>
      </c>
      <c r="H185" s="331" t="s">
        <v>241</v>
      </c>
      <c r="I185" s="331" t="s">
        <v>242</v>
      </c>
      <c r="J185" s="331" t="s">
        <v>103</v>
      </c>
      <c r="K185" s="331" t="s">
        <v>246</v>
      </c>
      <c r="L185" s="331" t="s">
        <v>247</v>
      </c>
    </row>
    <row r="186" spans="1:14" ht="39.6" customHeight="1">
      <c r="A186" s="329" t="s">
        <v>235</v>
      </c>
      <c r="B186" s="332" t="s">
        <v>236</v>
      </c>
      <c r="C186" s="332" t="s">
        <v>238</v>
      </c>
      <c r="D186" s="332" t="s">
        <v>26</v>
      </c>
      <c r="E186" s="332" t="s">
        <v>29</v>
      </c>
      <c r="F186" s="332" t="s">
        <v>239</v>
      </c>
      <c r="G186" s="335" t="s">
        <v>60</v>
      </c>
      <c r="H186" s="336" t="s">
        <v>16</v>
      </c>
      <c r="I186" s="332" t="s">
        <v>244</v>
      </c>
      <c r="J186" s="335" t="s">
        <v>245</v>
      </c>
      <c r="K186" s="332" t="s">
        <v>116</v>
      </c>
      <c r="L186" s="332" t="s">
        <v>249</v>
      </c>
    </row>
    <row r="187" spans="1:14" ht="42" customHeight="1">
      <c r="A187" s="330">
        <f>VLOOKUP(N187,$O$5:$P$93,2,FALSE)</f>
        <v>0</v>
      </c>
      <c r="B187" s="333">
        <f>VLOOKUP(A187,入力シート!$B$7:$P$101,2,FALSE)</f>
        <v>0</v>
      </c>
      <c r="C187" s="333" t="str">
        <f>VLOOKUP(A187,細目書内訳!$B$11:$M$103,4,FALSE)</f>
        <v>A</v>
      </c>
      <c r="D187" s="333">
        <f>VLOOKUP(A187,入力シート!$B$7:$Q$101,5,FALSE)</f>
        <v>0</v>
      </c>
      <c r="E187" s="333" t="str">
        <f>VLOOKUP(A187,細目書内訳!$B$11:$M$103,6,FALSE)</f>
        <v>C</v>
      </c>
      <c r="F187" s="334">
        <f>SUM(B187:E187)</f>
        <v>0</v>
      </c>
      <c r="G187" s="333" t="str">
        <f>VLOOKUP(A187,細目書内訳!$B$11:$M$103,7,FALSE)</f>
        <v>③</v>
      </c>
      <c r="H187" s="333"/>
      <c r="I187" s="334" t="e">
        <f>G187-H187</f>
        <v>#VALUE!</v>
      </c>
      <c r="J187" s="337"/>
      <c r="K187" s="338" t="e">
        <f>I187+J187</f>
        <v>#VALUE!</v>
      </c>
      <c r="L187" s="338" t="e">
        <f>F187-K187</f>
        <v>#VALUE!</v>
      </c>
      <c r="M187" s="339" t="s">
        <v>251</v>
      </c>
      <c r="N187" s="340">
        <f>N181+1</f>
        <v>32</v>
      </c>
    </row>
    <row r="188" spans="1:14" ht="36.6" customHeight="1"/>
    <row r="189" spans="1:14" ht="21.6" customHeight="1">
      <c r="A189" s="327" t="s">
        <v>234</v>
      </c>
      <c r="G189" s="550" t="s">
        <v>240</v>
      </c>
      <c r="H189" s="550"/>
      <c r="I189" s="550" t="str">
        <f>$I$1</f>
        <v>魚沼集落協定</v>
      </c>
      <c r="J189" s="550"/>
      <c r="K189" s="550"/>
      <c r="L189" s="550"/>
    </row>
    <row r="190" spans="1:14" ht="15.6" customHeight="1">
      <c r="L190" s="327">
        <f>N193</f>
        <v>33</v>
      </c>
    </row>
    <row r="191" spans="1:14">
      <c r="A191" s="328"/>
      <c r="B191" s="331" t="s">
        <v>72</v>
      </c>
      <c r="C191" s="331" t="s">
        <v>76</v>
      </c>
      <c r="D191" s="331" t="s">
        <v>77</v>
      </c>
      <c r="E191" s="331" t="s">
        <v>170</v>
      </c>
      <c r="F191" s="331" t="s">
        <v>10</v>
      </c>
      <c r="G191" s="331" t="s">
        <v>219</v>
      </c>
      <c r="H191" s="331" t="s">
        <v>241</v>
      </c>
      <c r="I191" s="331" t="s">
        <v>242</v>
      </c>
      <c r="J191" s="331" t="s">
        <v>103</v>
      </c>
      <c r="K191" s="331" t="s">
        <v>246</v>
      </c>
      <c r="L191" s="331" t="s">
        <v>247</v>
      </c>
    </row>
    <row r="192" spans="1:14" ht="39.6" customHeight="1">
      <c r="A192" s="329" t="s">
        <v>235</v>
      </c>
      <c r="B192" s="332" t="s">
        <v>236</v>
      </c>
      <c r="C192" s="332" t="s">
        <v>238</v>
      </c>
      <c r="D192" s="332" t="s">
        <v>26</v>
      </c>
      <c r="E192" s="332" t="s">
        <v>29</v>
      </c>
      <c r="F192" s="332" t="s">
        <v>239</v>
      </c>
      <c r="G192" s="335" t="s">
        <v>60</v>
      </c>
      <c r="H192" s="336" t="s">
        <v>16</v>
      </c>
      <c r="I192" s="332" t="s">
        <v>244</v>
      </c>
      <c r="J192" s="335" t="s">
        <v>245</v>
      </c>
      <c r="K192" s="332" t="s">
        <v>116</v>
      </c>
      <c r="L192" s="332" t="s">
        <v>249</v>
      </c>
    </row>
    <row r="193" spans="1:14" ht="42" customHeight="1">
      <c r="A193" s="330">
        <f>VLOOKUP(N193,$O$5:$P$93,2,FALSE)</f>
        <v>0</v>
      </c>
      <c r="B193" s="333">
        <f>VLOOKUP(A193,入力シート!$B$7:$P$101,2,FALSE)</f>
        <v>0</v>
      </c>
      <c r="C193" s="333" t="str">
        <f>VLOOKUP(A193,細目書内訳!$B$11:$M$103,4,FALSE)</f>
        <v>A</v>
      </c>
      <c r="D193" s="333">
        <f>VLOOKUP(A193,入力シート!$B$7:$Q$101,5,FALSE)</f>
        <v>0</v>
      </c>
      <c r="E193" s="333" t="str">
        <f>VLOOKUP(A193,細目書内訳!$B$11:$M$103,6,FALSE)</f>
        <v>C</v>
      </c>
      <c r="F193" s="334">
        <f>SUM(B193:E193)</f>
        <v>0</v>
      </c>
      <c r="G193" s="333" t="str">
        <f>VLOOKUP(A193,細目書内訳!$B$11:$M$103,7,FALSE)</f>
        <v>③</v>
      </c>
      <c r="H193" s="333"/>
      <c r="I193" s="334" t="e">
        <f>G193-H193</f>
        <v>#VALUE!</v>
      </c>
      <c r="J193" s="337"/>
      <c r="K193" s="338" t="e">
        <f>I193+J193</f>
        <v>#VALUE!</v>
      </c>
      <c r="L193" s="338" t="e">
        <f>F193-K193</f>
        <v>#VALUE!</v>
      </c>
      <c r="M193" s="339" t="s">
        <v>251</v>
      </c>
      <c r="N193" s="340">
        <f>N187+1</f>
        <v>33</v>
      </c>
    </row>
    <row r="194" spans="1:14" ht="36.6" customHeight="1"/>
    <row r="195" spans="1:14" ht="21.6" customHeight="1">
      <c r="A195" s="327" t="s">
        <v>234</v>
      </c>
      <c r="G195" s="550" t="s">
        <v>240</v>
      </c>
      <c r="H195" s="550"/>
      <c r="I195" s="550" t="str">
        <f>$I$1</f>
        <v>魚沼集落協定</v>
      </c>
      <c r="J195" s="550"/>
      <c r="K195" s="550"/>
      <c r="L195" s="550"/>
    </row>
    <row r="196" spans="1:14" ht="15.6" customHeight="1">
      <c r="L196" s="327">
        <f>N199</f>
        <v>34</v>
      </c>
    </row>
    <row r="197" spans="1:14">
      <c r="A197" s="328"/>
      <c r="B197" s="331" t="s">
        <v>72</v>
      </c>
      <c r="C197" s="331" t="s">
        <v>76</v>
      </c>
      <c r="D197" s="331" t="s">
        <v>77</v>
      </c>
      <c r="E197" s="331" t="s">
        <v>170</v>
      </c>
      <c r="F197" s="331" t="s">
        <v>10</v>
      </c>
      <c r="G197" s="331" t="s">
        <v>219</v>
      </c>
      <c r="H197" s="331" t="s">
        <v>241</v>
      </c>
      <c r="I197" s="331" t="s">
        <v>242</v>
      </c>
      <c r="J197" s="331" t="s">
        <v>103</v>
      </c>
      <c r="K197" s="331" t="s">
        <v>246</v>
      </c>
      <c r="L197" s="331" t="s">
        <v>247</v>
      </c>
    </row>
    <row r="198" spans="1:14" ht="39.6" customHeight="1">
      <c r="A198" s="329" t="s">
        <v>235</v>
      </c>
      <c r="B198" s="332" t="s">
        <v>236</v>
      </c>
      <c r="C198" s="332" t="s">
        <v>238</v>
      </c>
      <c r="D198" s="332" t="s">
        <v>26</v>
      </c>
      <c r="E198" s="332" t="s">
        <v>29</v>
      </c>
      <c r="F198" s="332" t="s">
        <v>239</v>
      </c>
      <c r="G198" s="335" t="s">
        <v>60</v>
      </c>
      <c r="H198" s="336" t="s">
        <v>16</v>
      </c>
      <c r="I198" s="332" t="s">
        <v>244</v>
      </c>
      <c r="J198" s="335" t="s">
        <v>245</v>
      </c>
      <c r="K198" s="332" t="s">
        <v>116</v>
      </c>
      <c r="L198" s="332" t="s">
        <v>249</v>
      </c>
    </row>
    <row r="199" spans="1:14" ht="42" customHeight="1">
      <c r="A199" s="330">
        <f>VLOOKUP(N199,$O$5:$P$93,2,FALSE)</f>
        <v>0</v>
      </c>
      <c r="B199" s="333">
        <f>VLOOKUP(A199,入力シート!$B$7:$P$101,2,FALSE)</f>
        <v>0</v>
      </c>
      <c r="C199" s="333" t="str">
        <f>VLOOKUP(A199,細目書内訳!$B$11:$M$103,4,FALSE)</f>
        <v>A</v>
      </c>
      <c r="D199" s="333">
        <f>VLOOKUP(A199,入力シート!$B$7:$Q$101,5,FALSE)</f>
        <v>0</v>
      </c>
      <c r="E199" s="333" t="str">
        <f>VLOOKUP(A199,細目書内訳!$B$11:$M$103,6,FALSE)</f>
        <v>C</v>
      </c>
      <c r="F199" s="334">
        <f>SUM(B199:E199)</f>
        <v>0</v>
      </c>
      <c r="G199" s="333" t="str">
        <f>VLOOKUP(A199,細目書内訳!$B$11:$M$103,7,FALSE)</f>
        <v>③</v>
      </c>
      <c r="H199" s="333"/>
      <c r="I199" s="334" t="e">
        <f>G199-H199</f>
        <v>#VALUE!</v>
      </c>
      <c r="J199" s="337"/>
      <c r="K199" s="338" t="e">
        <f>I199+J199</f>
        <v>#VALUE!</v>
      </c>
      <c r="L199" s="338" t="e">
        <f>F199-K199</f>
        <v>#VALUE!</v>
      </c>
      <c r="M199" s="339" t="s">
        <v>251</v>
      </c>
      <c r="N199" s="340">
        <f>N193+1</f>
        <v>34</v>
      </c>
    </row>
    <row r="200" spans="1:14" ht="36.6" customHeight="1"/>
    <row r="201" spans="1:14" ht="21.6" customHeight="1">
      <c r="A201" s="327" t="s">
        <v>234</v>
      </c>
      <c r="G201" s="550" t="s">
        <v>240</v>
      </c>
      <c r="H201" s="550"/>
      <c r="I201" s="550" t="str">
        <f>$I$1</f>
        <v>魚沼集落協定</v>
      </c>
      <c r="J201" s="550"/>
      <c r="K201" s="550"/>
      <c r="L201" s="550"/>
    </row>
    <row r="202" spans="1:14" ht="15.6" customHeight="1">
      <c r="L202" s="327">
        <f>N205</f>
        <v>35</v>
      </c>
    </row>
    <row r="203" spans="1:14">
      <c r="A203" s="328"/>
      <c r="B203" s="331" t="s">
        <v>72</v>
      </c>
      <c r="C203" s="331" t="s">
        <v>76</v>
      </c>
      <c r="D203" s="331" t="s">
        <v>77</v>
      </c>
      <c r="E203" s="331" t="s">
        <v>170</v>
      </c>
      <c r="F203" s="331" t="s">
        <v>10</v>
      </c>
      <c r="G203" s="331" t="s">
        <v>219</v>
      </c>
      <c r="H203" s="331" t="s">
        <v>241</v>
      </c>
      <c r="I203" s="331" t="s">
        <v>242</v>
      </c>
      <c r="J203" s="331" t="s">
        <v>103</v>
      </c>
      <c r="K203" s="331" t="s">
        <v>246</v>
      </c>
      <c r="L203" s="331" t="s">
        <v>247</v>
      </c>
    </row>
    <row r="204" spans="1:14" ht="39.6" customHeight="1">
      <c r="A204" s="329" t="s">
        <v>235</v>
      </c>
      <c r="B204" s="332" t="s">
        <v>236</v>
      </c>
      <c r="C204" s="332" t="s">
        <v>238</v>
      </c>
      <c r="D204" s="332" t="s">
        <v>26</v>
      </c>
      <c r="E204" s="332" t="s">
        <v>29</v>
      </c>
      <c r="F204" s="332" t="s">
        <v>239</v>
      </c>
      <c r="G204" s="335" t="s">
        <v>60</v>
      </c>
      <c r="H204" s="336" t="s">
        <v>16</v>
      </c>
      <c r="I204" s="332" t="s">
        <v>244</v>
      </c>
      <c r="J204" s="335" t="s">
        <v>245</v>
      </c>
      <c r="K204" s="332" t="s">
        <v>116</v>
      </c>
      <c r="L204" s="332" t="s">
        <v>249</v>
      </c>
    </row>
    <row r="205" spans="1:14" ht="42" customHeight="1">
      <c r="A205" s="330">
        <f>VLOOKUP(N205,$O$5:$P$93,2,FALSE)</f>
        <v>0</v>
      </c>
      <c r="B205" s="333">
        <f>VLOOKUP(A205,入力シート!$B$7:$P$101,2,FALSE)</f>
        <v>0</v>
      </c>
      <c r="C205" s="333" t="str">
        <f>VLOOKUP(A205,細目書内訳!$B$11:$M$103,4,FALSE)</f>
        <v>A</v>
      </c>
      <c r="D205" s="333">
        <f>VLOOKUP(A205,入力シート!$B$7:$Q$101,5,FALSE)</f>
        <v>0</v>
      </c>
      <c r="E205" s="333" t="str">
        <f>VLOOKUP(A205,細目書内訳!$B$11:$M$103,6,FALSE)</f>
        <v>C</v>
      </c>
      <c r="F205" s="334">
        <f>SUM(B205:E205)</f>
        <v>0</v>
      </c>
      <c r="G205" s="333" t="str">
        <f>VLOOKUP(A205,細目書内訳!$B$11:$M$103,7,FALSE)</f>
        <v>③</v>
      </c>
      <c r="H205" s="333"/>
      <c r="I205" s="334" t="e">
        <f>G205-H205</f>
        <v>#VALUE!</v>
      </c>
      <c r="J205" s="337"/>
      <c r="K205" s="338" t="e">
        <f>I205+J205</f>
        <v>#VALUE!</v>
      </c>
      <c r="L205" s="338" t="e">
        <f>F205-K205</f>
        <v>#VALUE!</v>
      </c>
      <c r="M205" s="339" t="s">
        <v>251</v>
      </c>
      <c r="N205" s="340">
        <f>N199+1</f>
        <v>35</v>
      </c>
    </row>
    <row r="206" spans="1:14" ht="21.6" customHeight="1">
      <c r="A206" s="327" t="s">
        <v>234</v>
      </c>
      <c r="G206" s="550" t="s">
        <v>240</v>
      </c>
      <c r="H206" s="550"/>
      <c r="I206" s="550" t="str">
        <f>$I$1</f>
        <v>魚沼集落協定</v>
      </c>
      <c r="J206" s="550"/>
      <c r="K206" s="550"/>
      <c r="L206" s="550"/>
    </row>
    <row r="207" spans="1:14" ht="15.6" customHeight="1">
      <c r="L207" s="327">
        <f>N210</f>
        <v>36</v>
      </c>
    </row>
    <row r="208" spans="1:14">
      <c r="A208" s="328"/>
      <c r="B208" s="331" t="s">
        <v>72</v>
      </c>
      <c r="C208" s="331" t="s">
        <v>76</v>
      </c>
      <c r="D208" s="331" t="s">
        <v>77</v>
      </c>
      <c r="E208" s="331" t="s">
        <v>170</v>
      </c>
      <c r="F208" s="331" t="s">
        <v>10</v>
      </c>
      <c r="G208" s="331" t="s">
        <v>219</v>
      </c>
      <c r="H208" s="331" t="s">
        <v>241</v>
      </c>
      <c r="I208" s="331" t="s">
        <v>242</v>
      </c>
      <c r="J208" s="331" t="s">
        <v>103</v>
      </c>
      <c r="K208" s="331" t="s">
        <v>246</v>
      </c>
      <c r="L208" s="331" t="s">
        <v>247</v>
      </c>
    </row>
    <row r="209" spans="1:14" ht="39.6" customHeight="1">
      <c r="A209" s="329" t="s">
        <v>235</v>
      </c>
      <c r="B209" s="332" t="s">
        <v>236</v>
      </c>
      <c r="C209" s="332" t="s">
        <v>238</v>
      </c>
      <c r="D209" s="332" t="s">
        <v>26</v>
      </c>
      <c r="E209" s="332" t="s">
        <v>29</v>
      </c>
      <c r="F209" s="332" t="s">
        <v>239</v>
      </c>
      <c r="G209" s="335" t="s">
        <v>60</v>
      </c>
      <c r="H209" s="336" t="s">
        <v>16</v>
      </c>
      <c r="I209" s="332" t="s">
        <v>244</v>
      </c>
      <c r="J209" s="335" t="s">
        <v>245</v>
      </c>
      <c r="K209" s="332" t="s">
        <v>116</v>
      </c>
      <c r="L209" s="332" t="s">
        <v>249</v>
      </c>
    </row>
    <row r="210" spans="1:14" ht="42" customHeight="1">
      <c r="A210" s="330">
        <f>VLOOKUP(N210,$O$5:$P$93,2,FALSE)</f>
        <v>0</v>
      </c>
      <c r="B210" s="333">
        <f>VLOOKUP(A210,入力シート!$B$7:$P$101,2,FALSE)</f>
        <v>0</v>
      </c>
      <c r="C210" s="333" t="str">
        <f>VLOOKUP(A210,細目書内訳!$B$11:$M$103,4,FALSE)</f>
        <v>A</v>
      </c>
      <c r="D210" s="333">
        <f>VLOOKUP(A210,入力シート!$B$7:$Q$101,5,FALSE)</f>
        <v>0</v>
      </c>
      <c r="E210" s="333" t="str">
        <f>VLOOKUP(A210,細目書内訳!$B$11:$M$103,6,FALSE)</f>
        <v>C</v>
      </c>
      <c r="F210" s="334">
        <f>SUM(B210:E210)</f>
        <v>0</v>
      </c>
      <c r="G210" s="333" t="str">
        <f>VLOOKUP(A210,細目書内訳!$B$11:$M$103,7,FALSE)</f>
        <v>③</v>
      </c>
      <c r="H210" s="333"/>
      <c r="I210" s="334" t="e">
        <f>G210-H210</f>
        <v>#VALUE!</v>
      </c>
      <c r="J210" s="337"/>
      <c r="K210" s="338" t="e">
        <f>I210+J210</f>
        <v>#VALUE!</v>
      </c>
      <c r="L210" s="338" t="e">
        <f>F210-K210</f>
        <v>#VALUE!</v>
      </c>
      <c r="M210" s="339" t="s">
        <v>251</v>
      </c>
      <c r="N210" s="340">
        <f>N205+1</f>
        <v>36</v>
      </c>
    </row>
    <row r="211" spans="1:14" ht="36.6" customHeight="1"/>
    <row r="212" spans="1:14" ht="21.6" customHeight="1">
      <c r="A212" s="327" t="s">
        <v>234</v>
      </c>
      <c r="G212" s="550" t="s">
        <v>240</v>
      </c>
      <c r="H212" s="550"/>
      <c r="I212" s="550" t="str">
        <f>$I$1</f>
        <v>魚沼集落協定</v>
      </c>
      <c r="J212" s="550"/>
      <c r="K212" s="550"/>
      <c r="L212" s="550"/>
    </row>
    <row r="213" spans="1:14" ht="15.6" customHeight="1">
      <c r="L213" s="327">
        <f>N216</f>
        <v>37</v>
      </c>
    </row>
    <row r="214" spans="1:14">
      <c r="A214" s="328"/>
      <c r="B214" s="331" t="s">
        <v>72</v>
      </c>
      <c r="C214" s="331" t="s">
        <v>76</v>
      </c>
      <c r="D214" s="331" t="s">
        <v>77</v>
      </c>
      <c r="E214" s="331" t="s">
        <v>170</v>
      </c>
      <c r="F214" s="331" t="s">
        <v>10</v>
      </c>
      <c r="G214" s="331" t="s">
        <v>219</v>
      </c>
      <c r="H214" s="331" t="s">
        <v>241</v>
      </c>
      <c r="I214" s="331" t="s">
        <v>242</v>
      </c>
      <c r="J214" s="331" t="s">
        <v>103</v>
      </c>
      <c r="K214" s="331" t="s">
        <v>246</v>
      </c>
      <c r="L214" s="331" t="s">
        <v>247</v>
      </c>
    </row>
    <row r="215" spans="1:14" ht="39.6" customHeight="1">
      <c r="A215" s="329" t="s">
        <v>235</v>
      </c>
      <c r="B215" s="332" t="s">
        <v>236</v>
      </c>
      <c r="C215" s="332" t="s">
        <v>238</v>
      </c>
      <c r="D215" s="332" t="s">
        <v>26</v>
      </c>
      <c r="E215" s="332" t="s">
        <v>29</v>
      </c>
      <c r="F215" s="332" t="s">
        <v>239</v>
      </c>
      <c r="G215" s="335" t="s">
        <v>60</v>
      </c>
      <c r="H215" s="336" t="s">
        <v>16</v>
      </c>
      <c r="I215" s="332" t="s">
        <v>244</v>
      </c>
      <c r="J215" s="335" t="s">
        <v>245</v>
      </c>
      <c r="K215" s="332" t="s">
        <v>116</v>
      </c>
      <c r="L215" s="332" t="s">
        <v>249</v>
      </c>
    </row>
    <row r="216" spans="1:14" ht="42" customHeight="1">
      <c r="A216" s="330">
        <f>VLOOKUP(N216,$O$5:$P$93,2,FALSE)</f>
        <v>0</v>
      </c>
      <c r="B216" s="333">
        <f>VLOOKUP(A216,入力シート!$B$7:$P$101,2,FALSE)</f>
        <v>0</v>
      </c>
      <c r="C216" s="333" t="str">
        <f>VLOOKUP(A216,細目書内訳!$B$11:$M$103,4,FALSE)</f>
        <v>A</v>
      </c>
      <c r="D216" s="333">
        <f>VLOOKUP(A216,入力シート!$B$7:$Q$101,5,FALSE)</f>
        <v>0</v>
      </c>
      <c r="E216" s="333" t="str">
        <f>VLOOKUP(A216,細目書内訳!$B$11:$M$103,6,FALSE)</f>
        <v>C</v>
      </c>
      <c r="F216" s="334">
        <f>SUM(B216:E216)</f>
        <v>0</v>
      </c>
      <c r="G216" s="333" t="str">
        <f>VLOOKUP(A216,細目書内訳!$B$11:$M$103,7,FALSE)</f>
        <v>③</v>
      </c>
      <c r="H216" s="333"/>
      <c r="I216" s="334" t="e">
        <f>G216-H216</f>
        <v>#VALUE!</v>
      </c>
      <c r="J216" s="337"/>
      <c r="K216" s="338" t="e">
        <f>I216+J216</f>
        <v>#VALUE!</v>
      </c>
      <c r="L216" s="338" t="e">
        <f>F216-K216</f>
        <v>#VALUE!</v>
      </c>
      <c r="M216" s="339" t="s">
        <v>251</v>
      </c>
      <c r="N216" s="340">
        <f>N210+1</f>
        <v>37</v>
      </c>
    </row>
    <row r="217" spans="1:14" ht="36.6" customHeight="1"/>
    <row r="218" spans="1:14" ht="21.6" customHeight="1">
      <c r="A218" s="327" t="s">
        <v>234</v>
      </c>
      <c r="G218" s="550" t="s">
        <v>240</v>
      </c>
      <c r="H218" s="550"/>
      <c r="I218" s="550" t="str">
        <f>$I$1</f>
        <v>魚沼集落協定</v>
      </c>
      <c r="J218" s="550"/>
      <c r="K218" s="550"/>
      <c r="L218" s="550"/>
    </row>
    <row r="219" spans="1:14" ht="15.6" customHeight="1">
      <c r="L219" s="327">
        <f>N222</f>
        <v>38</v>
      </c>
    </row>
    <row r="220" spans="1:14">
      <c r="A220" s="328"/>
      <c r="B220" s="331" t="s">
        <v>72</v>
      </c>
      <c r="C220" s="331" t="s">
        <v>76</v>
      </c>
      <c r="D220" s="331" t="s">
        <v>77</v>
      </c>
      <c r="E220" s="331" t="s">
        <v>170</v>
      </c>
      <c r="F220" s="331" t="s">
        <v>10</v>
      </c>
      <c r="G220" s="331" t="s">
        <v>219</v>
      </c>
      <c r="H220" s="331" t="s">
        <v>241</v>
      </c>
      <c r="I220" s="331" t="s">
        <v>242</v>
      </c>
      <c r="J220" s="331" t="s">
        <v>103</v>
      </c>
      <c r="K220" s="331" t="s">
        <v>246</v>
      </c>
      <c r="L220" s="331" t="s">
        <v>247</v>
      </c>
    </row>
    <row r="221" spans="1:14" ht="39.6" customHeight="1">
      <c r="A221" s="329" t="s">
        <v>235</v>
      </c>
      <c r="B221" s="332" t="s">
        <v>236</v>
      </c>
      <c r="C221" s="332" t="s">
        <v>238</v>
      </c>
      <c r="D221" s="332" t="s">
        <v>26</v>
      </c>
      <c r="E221" s="332" t="s">
        <v>29</v>
      </c>
      <c r="F221" s="332" t="s">
        <v>239</v>
      </c>
      <c r="G221" s="335" t="s">
        <v>60</v>
      </c>
      <c r="H221" s="336" t="s">
        <v>16</v>
      </c>
      <c r="I221" s="332" t="s">
        <v>244</v>
      </c>
      <c r="J221" s="335" t="s">
        <v>245</v>
      </c>
      <c r="K221" s="332" t="s">
        <v>116</v>
      </c>
      <c r="L221" s="332" t="s">
        <v>249</v>
      </c>
    </row>
    <row r="222" spans="1:14" ht="42" customHeight="1">
      <c r="A222" s="330">
        <f>VLOOKUP(N222,$O$5:$P$93,2,FALSE)</f>
        <v>0</v>
      </c>
      <c r="B222" s="333">
        <f>VLOOKUP(A222,入力シート!$B$7:$P$101,2,FALSE)</f>
        <v>0</v>
      </c>
      <c r="C222" s="333" t="str">
        <f>VLOOKUP(A222,細目書内訳!$B$11:$M$103,4,FALSE)</f>
        <v>A</v>
      </c>
      <c r="D222" s="333">
        <f>VLOOKUP(A222,入力シート!$B$7:$Q$101,5,FALSE)</f>
        <v>0</v>
      </c>
      <c r="E222" s="333" t="str">
        <f>VLOOKUP(A222,細目書内訳!$B$11:$M$103,6,FALSE)</f>
        <v>C</v>
      </c>
      <c r="F222" s="334">
        <f>SUM(B222:E222)</f>
        <v>0</v>
      </c>
      <c r="G222" s="333" t="str">
        <f>VLOOKUP(A222,細目書内訳!$B$11:$M$103,7,FALSE)</f>
        <v>③</v>
      </c>
      <c r="H222" s="333"/>
      <c r="I222" s="334" t="e">
        <f>G222-H222</f>
        <v>#VALUE!</v>
      </c>
      <c r="J222" s="337"/>
      <c r="K222" s="338" t="e">
        <f>I222+J222</f>
        <v>#VALUE!</v>
      </c>
      <c r="L222" s="338" t="e">
        <f>F222-K222</f>
        <v>#VALUE!</v>
      </c>
      <c r="M222" s="339" t="s">
        <v>251</v>
      </c>
      <c r="N222" s="340">
        <f>N216+1</f>
        <v>38</v>
      </c>
    </row>
    <row r="223" spans="1:14" ht="36.6" customHeight="1"/>
    <row r="224" spans="1:14" ht="21.6" customHeight="1">
      <c r="A224" s="327" t="s">
        <v>234</v>
      </c>
      <c r="G224" s="550" t="s">
        <v>240</v>
      </c>
      <c r="H224" s="550"/>
      <c r="I224" s="550" t="str">
        <f>$I$1</f>
        <v>魚沼集落協定</v>
      </c>
      <c r="J224" s="550"/>
      <c r="K224" s="550"/>
      <c r="L224" s="550"/>
    </row>
    <row r="225" spans="1:14" ht="15.6" customHeight="1">
      <c r="L225" s="327">
        <f>N228</f>
        <v>39</v>
      </c>
    </row>
    <row r="226" spans="1:14">
      <c r="A226" s="328"/>
      <c r="B226" s="331" t="s">
        <v>72</v>
      </c>
      <c r="C226" s="331" t="s">
        <v>76</v>
      </c>
      <c r="D226" s="331" t="s">
        <v>77</v>
      </c>
      <c r="E226" s="331" t="s">
        <v>170</v>
      </c>
      <c r="F226" s="331" t="s">
        <v>10</v>
      </c>
      <c r="G226" s="331" t="s">
        <v>219</v>
      </c>
      <c r="H226" s="331" t="s">
        <v>241</v>
      </c>
      <c r="I226" s="331" t="s">
        <v>242</v>
      </c>
      <c r="J226" s="331" t="s">
        <v>103</v>
      </c>
      <c r="K226" s="331" t="s">
        <v>246</v>
      </c>
      <c r="L226" s="331" t="s">
        <v>247</v>
      </c>
    </row>
    <row r="227" spans="1:14" ht="39.6" customHeight="1">
      <c r="A227" s="329" t="s">
        <v>235</v>
      </c>
      <c r="B227" s="332" t="s">
        <v>236</v>
      </c>
      <c r="C227" s="332" t="s">
        <v>238</v>
      </c>
      <c r="D227" s="332" t="s">
        <v>26</v>
      </c>
      <c r="E227" s="332" t="s">
        <v>29</v>
      </c>
      <c r="F227" s="332" t="s">
        <v>239</v>
      </c>
      <c r="G227" s="335" t="s">
        <v>60</v>
      </c>
      <c r="H227" s="336" t="s">
        <v>16</v>
      </c>
      <c r="I227" s="332" t="s">
        <v>244</v>
      </c>
      <c r="J227" s="335" t="s">
        <v>245</v>
      </c>
      <c r="K227" s="332" t="s">
        <v>116</v>
      </c>
      <c r="L227" s="332" t="s">
        <v>249</v>
      </c>
    </row>
    <row r="228" spans="1:14" ht="42" customHeight="1">
      <c r="A228" s="330">
        <f>VLOOKUP(N228,$O$5:$P$93,2,FALSE)</f>
        <v>0</v>
      </c>
      <c r="B228" s="333">
        <f>VLOOKUP(A228,入力シート!$B$7:$P$101,2,FALSE)</f>
        <v>0</v>
      </c>
      <c r="C228" s="333" t="str">
        <f>VLOOKUP(A228,細目書内訳!$B$11:$M$103,4,FALSE)</f>
        <v>A</v>
      </c>
      <c r="D228" s="333">
        <f>VLOOKUP(A228,入力シート!$B$7:$Q$101,5,FALSE)</f>
        <v>0</v>
      </c>
      <c r="E228" s="333" t="str">
        <f>VLOOKUP(A228,細目書内訳!$B$11:$M$103,6,FALSE)</f>
        <v>C</v>
      </c>
      <c r="F228" s="334">
        <f>SUM(B228:E228)</f>
        <v>0</v>
      </c>
      <c r="G228" s="333" t="str">
        <f>VLOOKUP(A228,細目書内訳!$B$11:$M$103,7,FALSE)</f>
        <v>③</v>
      </c>
      <c r="H228" s="333"/>
      <c r="I228" s="334" t="e">
        <f>G228-H228</f>
        <v>#VALUE!</v>
      </c>
      <c r="J228" s="337"/>
      <c r="K228" s="338" t="e">
        <f>I228+J228</f>
        <v>#VALUE!</v>
      </c>
      <c r="L228" s="338" t="e">
        <f>F228-K228</f>
        <v>#VALUE!</v>
      </c>
      <c r="M228" s="339" t="s">
        <v>251</v>
      </c>
      <c r="N228" s="340">
        <f>N222+1</f>
        <v>39</v>
      </c>
    </row>
    <row r="229" spans="1:14" ht="36.6" customHeight="1"/>
    <row r="230" spans="1:14" ht="21.6" customHeight="1">
      <c r="A230" s="327" t="s">
        <v>234</v>
      </c>
      <c r="G230" s="550" t="s">
        <v>240</v>
      </c>
      <c r="H230" s="550"/>
      <c r="I230" s="550" t="str">
        <f>$I$1</f>
        <v>魚沼集落協定</v>
      </c>
      <c r="J230" s="550"/>
      <c r="K230" s="550"/>
      <c r="L230" s="550"/>
    </row>
    <row r="231" spans="1:14" ht="15.6" customHeight="1">
      <c r="L231" s="327">
        <f>N234</f>
        <v>40</v>
      </c>
    </row>
    <row r="232" spans="1:14">
      <c r="A232" s="328"/>
      <c r="B232" s="331" t="s">
        <v>72</v>
      </c>
      <c r="C232" s="331" t="s">
        <v>76</v>
      </c>
      <c r="D232" s="331" t="s">
        <v>77</v>
      </c>
      <c r="E232" s="331" t="s">
        <v>170</v>
      </c>
      <c r="F232" s="331" t="s">
        <v>10</v>
      </c>
      <c r="G232" s="331" t="s">
        <v>219</v>
      </c>
      <c r="H232" s="331" t="s">
        <v>241</v>
      </c>
      <c r="I232" s="331" t="s">
        <v>242</v>
      </c>
      <c r="J232" s="331" t="s">
        <v>103</v>
      </c>
      <c r="K232" s="331" t="s">
        <v>246</v>
      </c>
      <c r="L232" s="331" t="s">
        <v>247</v>
      </c>
    </row>
    <row r="233" spans="1:14" ht="39.6" customHeight="1">
      <c r="A233" s="329" t="s">
        <v>235</v>
      </c>
      <c r="B233" s="332" t="s">
        <v>236</v>
      </c>
      <c r="C233" s="332" t="s">
        <v>238</v>
      </c>
      <c r="D233" s="332" t="s">
        <v>26</v>
      </c>
      <c r="E233" s="332" t="s">
        <v>29</v>
      </c>
      <c r="F233" s="332" t="s">
        <v>239</v>
      </c>
      <c r="G233" s="335" t="s">
        <v>60</v>
      </c>
      <c r="H233" s="336" t="s">
        <v>16</v>
      </c>
      <c r="I233" s="332" t="s">
        <v>244</v>
      </c>
      <c r="J233" s="335" t="s">
        <v>245</v>
      </c>
      <c r="K233" s="332" t="s">
        <v>116</v>
      </c>
      <c r="L233" s="332" t="s">
        <v>249</v>
      </c>
    </row>
    <row r="234" spans="1:14" ht="42" customHeight="1">
      <c r="A234" s="330">
        <f>VLOOKUP(N234,$O$5:$P$93,2,FALSE)</f>
        <v>0</v>
      </c>
      <c r="B234" s="333">
        <f>VLOOKUP(A234,入力シート!$B$7:$P$101,2,FALSE)</f>
        <v>0</v>
      </c>
      <c r="C234" s="333" t="str">
        <f>VLOOKUP(A234,細目書内訳!$B$11:$M$103,4,FALSE)</f>
        <v>A</v>
      </c>
      <c r="D234" s="333">
        <f>VLOOKUP(A234,入力シート!$B$7:$Q$101,5,FALSE)</f>
        <v>0</v>
      </c>
      <c r="E234" s="333" t="str">
        <f>VLOOKUP(A234,細目書内訳!$B$11:$M$103,6,FALSE)</f>
        <v>C</v>
      </c>
      <c r="F234" s="334">
        <f>SUM(B234:E234)</f>
        <v>0</v>
      </c>
      <c r="G234" s="333" t="str">
        <f>VLOOKUP(A234,細目書内訳!$B$11:$M$103,7,FALSE)</f>
        <v>③</v>
      </c>
      <c r="H234" s="333"/>
      <c r="I234" s="334" t="e">
        <f>G234-H234</f>
        <v>#VALUE!</v>
      </c>
      <c r="J234" s="337"/>
      <c r="K234" s="338" t="e">
        <f>I234+J234</f>
        <v>#VALUE!</v>
      </c>
      <c r="L234" s="338" t="e">
        <f>F234-K234</f>
        <v>#VALUE!</v>
      </c>
      <c r="M234" s="339" t="s">
        <v>251</v>
      </c>
      <c r="N234" s="340">
        <f>N228+1</f>
        <v>40</v>
      </c>
    </row>
    <row r="235" spans="1:14" ht="36.6" customHeight="1"/>
    <row r="236" spans="1:14" ht="21.6" customHeight="1">
      <c r="A236" s="327" t="s">
        <v>234</v>
      </c>
      <c r="G236" s="550" t="s">
        <v>240</v>
      </c>
      <c r="H236" s="550"/>
      <c r="I236" s="550" t="str">
        <f>$I$1</f>
        <v>魚沼集落協定</v>
      </c>
      <c r="J236" s="550"/>
      <c r="K236" s="550"/>
      <c r="L236" s="550"/>
    </row>
    <row r="237" spans="1:14" ht="15.6" customHeight="1">
      <c r="L237" s="327">
        <f>N240</f>
        <v>41</v>
      </c>
    </row>
    <row r="238" spans="1:14">
      <c r="A238" s="328"/>
      <c r="B238" s="331" t="s">
        <v>72</v>
      </c>
      <c r="C238" s="331" t="s">
        <v>76</v>
      </c>
      <c r="D238" s="331" t="s">
        <v>77</v>
      </c>
      <c r="E238" s="331" t="s">
        <v>170</v>
      </c>
      <c r="F238" s="331" t="s">
        <v>10</v>
      </c>
      <c r="G238" s="331" t="s">
        <v>219</v>
      </c>
      <c r="H238" s="331" t="s">
        <v>241</v>
      </c>
      <c r="I238" s="331" t="s">
        <v>242</v>
      </c>
      <c r="J238" s="331" t="s">
        <v>103</v>
      </c>
      <c r="K238" s="331" t="s">
        <v>246</v>
      </c>
      <c r="L238" s="331" t="s">
        <v>247</v>
      </c>
    </row>
    <row r="239" spans="1:14" ht="39.6" customHeight="1">
      <c r="A239" s="329" t="s">
        <v>235</v>
      </c>
      <c r="B239" s="332" t="s">
        <v>236</v>
      </c>
      <c r="C239" s="332" t="s">
        <v>238</v>
      </c>
      <c r="D239" s="332" t="s">
        <v>26</v>
      </c>
      <c r="E239" s="332" t="s">
        <v>29</v>
      </c>
      <c r="F239" s="332" t="s">
        <v>239</v>
      </c>
      <c r="G239" s="335" t="s">
        <v>60</v>
      </c>
      <c r="H239" s="336" t="s">
        <v>16</v>
      </c>
      <c r="I239" s="332" t="s">
        <v>244</v>
      </c>
      <c r="J239" s="335" t="s">
        <v>245</v>
      </c>
      <c r="K239" s="332" t="s">
        <v>116</v>
      </c>
      <c r="L239" s="332" t="s">
        <v>249</v>
      </c>
    </row>
    <row r="240" spans="1:14" ht="42" customHeight="1">
      <c r="A240" s="330">
        <f>VLOOKUP(N240,$O$5:$P$93,2,FALSE)</f>
        <v>0</v>
      </c>
      <c r="B240" s="333">
        <f>VLOOKUP(A240,入力シート!$B$7:$P$101,2,FALSE)</f>
        <v>0</v>
      </c>
      <c r="C240" s="333" t="str">
        <f>VLOOKUP(A240,細目書内訳!$B$11:$M$103,4,FALSE)</f>
        <v>A</v>
      </c>
      <c r="D240" s="333">
        <f>VLOOKUP(A240,入力シート!$B$7:$Q$101,5,FALSE)</f>
        <v>0</v>
      </c>
      <c r="E240" s="333" t="str">
        <f>VLOOKUP(A240,細目書内訳!$B$11:$M$103,6,FALSE)</f>
        <v>C</v>
      </c>
      <c r="F240" s="334">
        <f>SUM(B240:E240)</f>
        <v>0</v>
      </c>
      <c r="G240" s="333" t="str">
        <f>VLOOKUP(A240,細目書内訳!$B$11:$M$103,7,FALSE)</f>
        <v>③</v>
      </c>
      <c r="H240" s="333"/>
      <c r="I240" s="334" t="e">
        <f>G240-H240</f>
        <v>#VALUE!</v>
      </c>
      <c r="J240" s="337"/>
      <c r="K240" s="338" t="e">
        <f>I240+J240</f>
        <v>#VALUE!</v>
      </c>
      <c r="L240" s="338" t="e">
        <f>F240-K240</f>
        <v>#VALUE!</v>
      </c>
      <c r="M240" s="339" t="s">
        <v>251</v>
      </c>
      <c r="N240" s="340">
        <f>N234+1</f>
        <v>41</v>
      </c>
    </row>
    <row r="241" spans="1:14" ht="36.6" customHeight="1"/>
    <row r="242" spans="1:14" ht="21.6" customHeight="1">
      <c r="A242" s="327" t="s">
        <v>234</v>
      </c>
      <c r="G242" s="550" t="s">
        <v>240</v>
      </c>
      <c r="H242" s="550"/>
      <c r="I242" s="550" t="str">
        <f>$I$1</f>
        <v>魚沼集落協定</v>
      </c>
      <c r="J242" s="550"/>
      <c r="K242" s="550"/>
      <c r="L242" s="550"/>
    </row>
    <row r="243" spans="1:14" ht="15.6" customHeight="1">
      <c r="L243" s="327">
        <f>N246</f>
        <v>42</v>
      </c>
    </row>
    <row r="244" spans="1:14">
      <c r="A244" s="328"/>
      <c r="B244" s="331" t="s">
        <v>72</v>
      </c>
      <c r="C244" s="331" t="s">
        <v>76</v>
      </c>
      <c r="D244" s="331" t="s">
        <v>77</v>
      </c>
      <c r="E244" s="331" t="s">
        <v>170</v>
      </c>
      <c r="F244" s="331" t="s">
        <v>10</v>
      </c>
      <c r="G244" s="331" t="s">
        <v>219</v>
      </c>
      <c r="H244" s="331" t="s">
        <v>241</v>
      </c>
      <c r="I244" s="331" t="s">
        <v>242</v>
      </c>
      <c r="J244" s="331" t="s">
        <v>103</v>
      </c>
      <c r="K244" s="331" t="s">
        <v>246</v>
      </c>
      <c r="L244" s="331" t="s">
        <v>247</v>
      </c>
    </row>
    <row r="245" spans="1:14" ht="39.6" customHeight="1">
      <c r="A245" s="329" t="s">
        <v>235</v>
      </c>
      <c r="B245" s="332" t="s">
        <v>236</v>
      </c>
      <c r="C245" s="332" t="s">
        <v>238</v>
      </c>
      <c r="D245" s="332" t="s">
        <v>26</v>
      </c>
      <c r="E245" s="332" t="s">
        <v>29</v>
      </c>
      <c r="F245" s="332" t="s">
        <v>239</v>
      </c>
      <c r="G245" s="335" t="s">
        <v>60</v>
      </c>
      <c r="H245" s="336" t="s">
        <v>16</v>
      </c>
      <c r="I245" s="332" t="s">
        <v>244</v>
      </c>
      <c r="J245" s="335" t="s">
        <v>245</v>
      </c>
      <c r="K245" s="332" t="s">
        <v>116</v>
      </c>
      <c r="L245" s="332" t="s">
        <v>249</v>
      </c>
    </row>
    <row r="246" spans="1:14" ht="42" customHeight="1">
      <c r="A246" s="330">
        <f>VLOOKUP(N246,$O$5:$P$93,2,FALSE)</f>
        <v>0</v>
      </c>
      <c r="B246" s="333">
        <f>VLOOKUP(A246,入力シート!$B$7:$P$101,2,FALSE)</f>
        <v>0</v>
      </c>
      <c r="C246" s="333" t="str">
        <f>VLOOKUP(A246,細目書内訳!$B$11:$M$103,4,FALSE)</f>
        <v>A</v>
      </c>
      <c r="D246" s="333">
        <f>VLOOKUP(A246,入力シート!$B$7:$Q$101,5,FALSE)</f>
        <v>0</v>
      </c>
      <c r="E246" s="333" t="str">
        <f>VLOOKUP(A246,細目書内訳!$B$11:$M$103,6,FALSE)</f>
        <v>C</v>
      </c>
      <c r="F246" s="334">
        <f>SUM(B246:E246)</f>
        <v>0</v>
      </c>
      <c r="G246" s="333" t="str">
        <f>VLOOKUP(A246,細目書内訳!$B$11:$M$103,7,FALSE)</f>
        <v>③</v>
      </c>
      <c r="H246" s="333"/>
      <c r="I246" s="334" t="e">
        <f>G246-H246</f>
        <v>#VALUE!</v>
      </c>
      <c r="J246" s="337"/>
      <c r="K246" s="338" t="e">
        <f>I246+J246</f>
        <v>#VALUE!</v>
      </c>
      <c r="L246" s="338" t="e">
        <f>F246-K246</f>
        <v>#VALUE!</v>
      </c>
      <c r="M246" s="339" t="s">
        <v>251</v>
      </c>
      <c r="N246" s="340">
        <f>N240+1</f>
        <v>42</v>
      </c>
    </row>
    <row r="247" spans="1:14" ht="21.6" customHeight="1">
      <c r="A247" s="327" t="s">
        <v>234</v>
      </c>
      <c r="G247" s="550" t="s">
        <v>240</v>
      </c>
      <c r="H247" s="550"/>
      <c r="I247" s="550" t="str">
        <f>$I$1</f>
        <v>魚沼集落協定</v>
      </c>
      <c r="J247" s="550"/>
      <c r="K247" s="550"/>
      <c r="L247" s="550"/>
    </row>
    <row r="248" spans="1:14" ht="15.6" customHeight="1">
      <c r="L248" s="327">
        <f>N251</f>
        <v>43</v>
      </c>
    </row>
    <row r="249" spans="1:14">
      <c r="A249" s="328"/>
      <c r="B249" s="331" t="s">
        <v>72</v>
      </c>
      <c r="C249" s="331" t="s">
        <v>76</v>
      </c>
      <c r="D249" s="331" t="s">
        <v>77</v>
      </c>
      <c r="E249" s="331" t="s">
        <v>170</v>
      </c>
      <c r="F249" s="331" t="s">
        <v>10</v>
      </c>
      <c r="G249" s="331" t="s">
        <v>219</v>
      </c>
      <c r="H249" s="331" t="s">
        <v>241</v>
      </c>
      <c r="I249" s="331" t="s">
        <v>242</v>
      </c>
      <c r="J249" s="331" t="s">
        <v>103</v>
      </c>
      <c r="K249" s="331" t="s">
        <v>246</v>
      </c>
      <c r="L249" s="331" t="s">
        <v>247</v>
      </c>
    </row>
    <row r="250" spans="1:14" ht="39.6" customHeight="1">
      <c r="A250" s="329" t="s">
        <v>235</v>
      </c>
      <c r="B250" s="332" t="s">
        <v>236</v>
      </c>
      <c r="C250" s="332" t="s">
        <v>238</v>
      </c>
      <c r="D250" s="332" t="s">
        <v>26</v>
      </c>
      <c r="E250" s="332" t="s">
        <v>29</v>
      </c>
      <c r="F250" s="332" t="s">
        <v>239</v>
      </c>
      <c r="G250" s="335" t="s">
        <v>60</v>
      </c>
      <c r="H250" s="336" t="s">
        <v>16</v>
      </c>
      <c r="I250" s="332" t="s">
        <v>244</v>
      </c>
      <c r="J250" s="335" t="s">
        <v>245</v>
      </c>
      <c r="K250" s="332" t="s">
        <v>116</v>
      </c>
      <c r="L250" s="332" t="s">
        <v>249</v>
      </c>
    </row>
    <row r="251" spans="1:14" ht="42" customHeight="1">
      <c r="A251" s="330">
        <f>VLOOKUP(N251,$O$5:$P$93,2,FALSE)</f>
        <v>0</v>
      </c>
      <c r="B251" s="333">
        <f>VLOOKUP(A251,入力シート!$B$7:$P$101,2,FALSE)</f>
        <v>0</v>
      </c>
      <c r="C251" s="333" t="str">
        <f>VLOOKUP(A251,細目書内訳!$B$11:$M$103,4,FALSE)</f>
        <v>A</v>
      </c>
      <c r="D251" s="333">
        <f>VLOOKUP(A251,入力シート!$B$7:$Q$101,5,FALSE)</f>
        <v>0</v>
      </c>
      <c r="E251" s="333" t="str">
        <f>VLOOKUP(A251,細目書内訳!$B$11:$M$103,6,FALSE)</f>
        <v>C</v>
      </c>
      <c r="F251" s="334">
        <f>SUM(B251:E251)</f>
        <v>0</v>
      </c>
      <c r="G251" s="333" t="str">
        <f>VLOOKUP(A251,細目書内訳!$B$11:$M$103,7,FALSE)</f>
        <v>③</v>
      </c>
      <c r="H251" s="333"/>
      <c r="I251" s="334" t="e">
        <f>G251-H251</f>
        <v>#VALUE!</v>
      </c>
      <c r="J251" s="337"/>
      <c r="K251" s="338" t="e">
        <f>I251+J251</f>
        <v>#VALUE!</v>
      </c>
      <c r="L251" s="338" t="e">
        <f>F251-K251</f>
        <v>#VALUE!</v>
      </c>
      <c r="M251" s="339" t="s">
        <v>251</v>
      </c>
      <c r="N251" s="340">
        <f>N246+1</f>
        <v>43</v>
      </c>
    </row>
    <row r="252" spans="1:14" ht="36.6" customHeight="1"/>
    <row r="253" spans="1:14" ht="21.6" customHeight="1">
      <c r="A253" s="327" t="s">
        <v>234</v>
      </c>
      <c r="G253" s="550" t="s">
        <v>240</v>
      </c>
      <c r="H253" s="550"/>
      <c r="I253" s="550" t="str">
        <f>$I$1</f>
        <v>魚沼集落協定</v>
      </c>
      <c r="J253" s="550"/>
      <c r="K253" s="550"/>
      <c r="L253" s="550"/>
    </row>
    <row r="254" spans="1:14" ht="15.6" customHeight="1">
      <c r="L254" s="327">
        <f>N257</f>
        <v>44</v>
      </c>
    </row>
    <row r="255" spans="1:14">
      <c r="A255" s="328"/>
      <c r="B255" s="331" t="s">
        <v>72</v>
      </c>
      <c r="C255" s="331" t="s">
        <v>76</v>
      </c>
      <c r="D255" s="331" t="s">
        <v>77</v>
      </c>
      <c r="E255" s="331" t="s">
        <v>170</v>
      </c>
      <c r="F255" s="331" t="s">
        <v>10</v>
      </c>
      <c r="G255" s="331" t="s">
        <v>219</v>
      </c>
      <c r="H255" s="331" t="s">
        <v>241</v>
      </c>
      <c r="I255" s="331" t="s">
        <v>242</v>
      </c>
      <c r="J255" s="331" t="s">
        <v>103</v>
      </c>
      <c r="K255" s="331" t="s">
        <v>246</v>
      </c>
      <c r="L255" s="331" t="s">
        <v>247</v>
      </c>
    </row>
    <row r="256" spans="1:14" ht="39.6" customHeight="1">
      <c r="A256" s="329" t="s">
        <v>235</v>
      </c>
      <c r="B256" s="332" t="s">
        <v>236</v>
      </c>
      <c r="C256" s="332" t="s">
        <v>238</v>
      </c>
      <c r="D256" s="332" t="s">
        <v>26</v>
      </c>
      <c r="E256" s="332" t="s">
        <v>29</v>
      </c>
      <c r="F256" s="332" t="s">
        <v>239</v>
      </c>
      <c r="G256" s="335" t="s">
        <v>60</v>
      </c>
      <c r="H256" s="336" t="s">
        <v>16</v>
      </c>
      <c r="I256" s="332" t="s">
        <v>244</v>
      </c>
      <c r="J256" s="335" t="s">
        <v>245</v>
      </c>
      <c r="K256" s="332" t="s">
        <v>116</v>
      </c>
      <c r="L256" s="332" t="s">
        <v>249</v>
      </c>
    </row>
    <row r="257" spans="1:14" ht="42" customHeight="1">
      <c r="A257" s="330">
        <f>VLOOKUP(N257,$O$5:$P$93,2,FALSE)</f>
        <v>0</v>
      </c>
      <c r="B257" s="333">
        <f>VLOOKUP(A257,入力シート!$B$7:$P$101,2,FALSE)</f>
        <v>0</v>
      </c>
      <c r="C257" s="333" t="str">
        <f>VLOOKUP(A257,細目書内訳!$B$11:$M$103,4,FALSE)</f>
        <v>A</v>
      </c>
      <c r="D257" s="333">
        <f>VLOOKUP(A257,入力シート!$B$7:$Q$101,5,FALSE)</f>
        <v>0</v>
      </c>
      <c r="E257" s="333" t="str">
        <f>VLOOKUP(A257,細目書内訳!$B$11:$M$103,6,FALSE)</f>
        <v>C</v>
      </c>
      <c r="F257" s="334">
        <f>SUM(B257:E257)</f>
        <v>0</v>
      </c>
      <c r="G257" s="333" t="str">
        <f>VLOOKUP(A257,細目書内訳!$B$11:$M$103,7,FALSE)</f>
        <v>③</v>
      </c>
      <c r="H257" s="333"/>
      <c r="I257" s="334" t="e">
        <f>G257-H257</f>
        <v>#VALUE!</v>
      </c>
      <c r="J257" s="337"/>
      <c r="K257" s="338" t="e">
        <f>I257+J257</f>
        <v>#VALUE!</v>
      </c>
      <c r="L257" s="338" t="e">
        <f>F257-K257</f>
        <v>#VALUE!</v>
      </c>
      <c r="M257" s="339" t="s">
        <v>251</v>
      </c>
      <c r="N257" s="340">
        <f>N251+1</f>
        <v>44</v>
      </c>
    </row>
    <row r="258" spans="1:14" ht="36.6" customHeight="1"/>
    <row r="259" spans="1:14" ht="21.6" customHeight="1">
      <c r="A259" s="327" t="s">
        <v>234</v>
      </c>
      <c r="G259" s="550" t="s">
        <v>240</v>
      </c>
      <c r="H259" s="550"/>
      <c r="I259" s="550" t="str">
        <f>$I$1</f>
        <v>魚沼集落協定</v>
      </c>
      <c r="J259" s="550"/>
      <c r="K259" s="550"/>
      <c r="L259" s="550"/>
    </row>
    <row r="260" spans="1:14" ht="15.6" customHeight="1">
      <c r="L260" s="327">
        <f>N263</f>
        <v>45</v>
      </c>
    </row>
    <row r="261" spans="1:14">
      <c r="A261" s="328"/>
      <c r="B261" s="331" t="s">
        <v>72</v>
      </c>
      <c r="C261" s="331" t="s">
        <v>76</v>
      </c>
      <c r="D261" s="331" t="s">
        <v>77</v>
      </c>
      <c r="E261" s="331" t="s">
        <v>170</v>
      </c>
      <c r="F261" s="331" t="s">
        <v>10</v>
      </c>
      <c r="G261" s="331" t="s">
        <v>219</v>
      </c>
      <c r="H261" s="331" t="s">
        <v>241</v>
      </c>
      <c r="I261" s="331" t="s">
        <v>242</v>
      </c>
      <c r="J261" s="331" t="s">
        <v>103</v>
      </c>
      <c r="K261" s="331" t="s">
        <v>246</v>
      </c>
      <c r="L261" s="331" t="s">
        <v>247</v>
      </c>
    </row>
    <row r="262" spans="1:14" ht="39.6" customHeight="1">
      <c r="A262" s="329" t="s">
        <v>235</v>
      </c>
      <c r="B262" s="332" t="s">
        <v>236</v>
      </c>
      <c r="C262" s="332" t="s">
        <v>238</v>
      </c>
      <c r="D262" s="332" t="s">
        <v>26</v>
      </c>
      <c r="E262" s="332" t="s">
        <v>29</v>
      </c>
      <c r="F262" s="332" t="s">
        <v>239</v>
      </c>
      <c r="G262" s="335" t="s">
        <v>60</v>
      </c>
      <c r="H262" s="336" t="s">
        <v>16</v>
      </c>
      <c r="I262" s="332" t="s">
        <v>244</v>
      </c>
      <c r="J262" s="335" t="s">
        <v>245</v>
      </c>
      <c r="K262" s="332" t="s">
        <v>116</v>
      </c>
      <c r="L262" s="332" t="s">
        <v>249</v>
      </c>
    </row>
    <row r="263" spans="1:14" ht="42" customHeight="1">
      <c r="A263" s="330">
        <f>VLOOKUP(N263,$O$5:$P$93,2,FALSE)</f>
        <v>0</v>
      </c>
      <c r="B263" s="333">
        <f>VLOOKUP(A263,入力シート!$B$7:$P$101,2,FALSE)</f>
        <v>0</v>
      </c>
      <c r="C263" s="333" t="str">
        <f>VLOOKUP(A263,細目書内訳!$B$11:$M$103,4,FALSE)</f>
        <v>A</v>
      </c>
      <c r="D263" s="333">
        <f>VLOOKUP(A263,入力シート!$B$7:$Q$101,5,FALSE)</f>
        <v>0</v>
      </c>
      <c r="E263" s="333" t="str">
        <f>VLOOKUP(A263,細目書内訳!$B$11:$M$103,6,FALSE)</f>
        <v>C</v>
      </c>
      <c r="F263" s="334">
        <f>SUM(B263:E263)</f>
        <v>0</v>
      </c>
      <c r="G263" s="333" t="str">
        <f>VLOOKUP(A263,細目書内訳!$B$11:$M$103,7,FALSE)</f>
        <v>③</v>
      </c>
      <c r="H263" s="333"/>
      <c r="I263" s="334" t="e">
        <f>G263-H263</f>
        <v>#VALUE!</v>
      </c>
      <c r="J263" s="337"/>
      <c r="K263" s="338" t="e">
        <f>I263+J263</f>
        <v>#VALUE!</v>
      </c>
      <c r="L263" s="338" t="e">
        <f>F263-K263</f>
        <v>#VALUE!</v>
      </c>
      <c r="M263" s="339" t="s">
        <v>251</v>
      </c>
      <c r="N263" s="340">
        <f>N257+1</f>
        <v>45</v>
      </c>
    </row>
    <row r="264" spans="1:14" ht="36.6" customHeight="1"/>
    <row r="265" spans="1:14" ht="21.6" customHeight="1">
      <c r="A265" s="327" t="s">
        <v>234</v>
      </c>
      <c r="G265" s="550" t="s">
        <v>240</v>
      </c>
      <c r="H265" s="550"/>
      <c r="I265" s="550" t="str">
        <f>$I$1</f>
        <v>魚沼集落協定</v>
      </c>
      <c r="J265" s="550"/>
      <c r="K265" s="550"/>
      <c r="L265" s="550"/>
    </row>
    <row r="266" spans="1:14" ht="15.6" customHeight="1">
      <c r="L266" s="327">
        <f>N269</f>
        <v>46</v>
      </c>
    </row>
    <row r="267" spans="1:14">
      <c r="A267" s="328"/>
      <c r="B267" s="331" t="s">
        <v>72</v>
      </c>
      <c r="C267" s="331" t="s">
        <v>76</v>
      </c>
      <c r="D267" s="331" t="s">
        <v>77</v>
      </c>
      <c r="E267" s="331" t="s">
        <v>170</v>
      </c>
      <c r="F267" s="331" t="s">
        <v>10</v>
      </c>
      <c r="G267" s="331" t="s">
        <v>219</v>
      </c>
      <c r="H267" s="331" t="s">
        <v>241</v>
      </c>
      <c r="I267" s="331" t="s">
        <v>242</v>
      </c>
      <c r="J267" s="331" t="s">
        <v>103</v>
      </c>
      <c r="K267" s="331" t="s">
        <v>246</v>
      </c>
      <c r="L267" s="331" t="s">
        <v>247</v>
      </c>
    </row>
    <row r="268" spans="1:14" ht="39.6" customHeight="1">
      <c r="A268" s="329" t="s">
        <v>235</v>
      </c>
      <c r="B268" s="332" t="s">
        <v>236</v>
      </c>
      <c r="C268" s="332" t="s">
        <v>238</v>
      </c>
      <c r="D268" s="332" t="s">
        <v>26</v>
      </c>
      <c r="E268" s="332" t="s">
        <v>29</v>
      </c>
      <c r="F268" s="332" t="s">
        <v>239</v>
      </c>
      <c r="G268" s="335" t="s">
        <v>60</v>
      </c>
      <c r="H268" s="336" t="s">
        <v>16</v>
      </c>
      <c r="I268" s="332" t="s">
        <v>244</v>
      </c>
      <c r="J268" s="335" t="s">
        <v>245</v>
      </c>
      <c r="K268" s="332" t="s">
        <v>116</v>
      </c>
      <c r="L268" s="332" t="s">
        <v>249</v>
      </c>
    </row>
    <row r="269" spans="1:14" ht="42" customHeight="1">
      <c r="A269" s="330">
        <f>VLOOKUP(N269,$O$5:$P$93,2,FALSE)</f>
        <v>0</v>
      </c>
      <c r="B269" s="333">
        <f>VLOOKUP(A269,入力シート!$B$7:$P$101,2,FALSE)</f>
        <v>0</v>
      </c>
      <c r="C269" s="333" t="str">
        <f>VLOOKUP(A269,細目書内訳!$B$11:$M$103,4,FALSE)</f>
        <v>A</v>
      </c>
      <c r="D269" s="333">
        <f>VLOOKUP(A269,入力シート!$B$7:$Q$101,5,FALSE)</f>
        <v>0</v>
      </c>
      <c r="E269" s="333" t="str">
        <f>VLOOKUP(A269,細目書内訳!$B$11:$M$103,6,FALSE)</f>
        <v>C</v>
      </c>
      <c r="F269" s="334">
        <f>SUM(B269:E269)</f>
        <v>0</v>
      </c>
      <c r="G269" s="333" t="str">
        <f>VLOOKUP(A269,細目書内訳!$B$11:$M$103,7,FALSE)</f>
        <v>③</v>
      </c>
      <c r="H269" s="333"/>
      <c r="I269" s="334" t="e">
        <f>G269-H269</f>
        <v>#VALUE!</v>
      </c>
      <c r="J269" s="337"/>
      <c r="K269" s="338" t="e">
        <f>I269+J269</f>
        <v>#VALUE!</v>
      </c>
      <c r="L269" s="338" t="e">
        <f>F269-K269</f>
        <v>#VALUE!</v>
      </c>
      <c r="M269" s="339" t="s">
        <v>251</v>
      </c>
      <c r="N269" s="340">
        <f>N263+1</f>
        <v>46</v>
      </c>
    </row>
    <row r="270" spans="1:14" ht="36.6" customHeight="1"/>
    <row r="271" spans="1:14" ht="21.6" customHeight="1">
      <c r="A271" s="327" t="s">
        <v>234</v>
      </c>
      <c r="G271" s="550" t="s">
        <v>240</v>
      </c>
      <c r="H271" s="550"/>
      <c r="I271" s="550" t="str">
        <f>$I$1</f>
        <v>魚沼集落協定</v>
      </c>
      <c r="J271" s="550"/>
      <c r="K271" s="550"/>
      <c r="L271" s="550"/>
    </row>
    <row r="272" spans="1:14" ht="15.6" customHeight="1">
      <c r="L272" s="327">
        <f>N275</f>
        <v>47</v>
      </c>
    </row>
    <row r="273" spans="1:14">
      <c r="A273" s="328"/>
      <c r="B273" s="331" t="s">
        <v>72</v>
      </c>
      <c r="C273" s="331" t="s">
        <v>76</v>
      </c>
      <c r="D273" s="331" t="s">
        <v>77</v>
      </c>
      <c r="E273" s="331" t="s">
        <v>170</v>
      </c>
      <c r="F273" s="331" t="s">
        <v>10</v>
      </c>
      <c r="G273" s="331" t="s">
        <v>219</v>
      </c>
      <c r="H273" s="331" t="s">
        <v>241</v>
      </c>
      <c r="I273" s="331" t="s">
        <v>242</v>
      </c>
      <c r="J273" s="331" t="s">
        <v>103</v>
      </c>
      <c r="K273" s="331" t="s">
        <v>246</v>
      </c>
      <c r="L273" s="331" t="s">
        <v>247</v>
      </c>
    </row>
    <row r="274" spans="1:14" ht="39.6" customHeight="1">
      <c r="A274" s="329" t="s">
        <v>235</v>
      </c>
      <c r="B274" s="332" t="s">
        <v>236</v>
      </c>
      <c r="C274" s="332" t="s">
        <v>238</v>
      </c>
      <c r="D274" s="332" t="s">
        <v>26</v>
      </c>
      <c r="E274" s="332" t="s">
        <v>29</v>
      </c>
      <c r="F274" s="332" t="s">
        <v>239</v>
      </c>
      <c r="G274" s="335" t="s">
        <v>60</v>
      </c>
      <c r="H274" s="336" t="s">
        <v>16</v>
      </c>
      <c r="I274" s="332" t="s">
        <v>244</v>
      </c>
      <c r="J274" s="335" t="s">
        <v>245</v>
      </c>
      <c r="K274" s="332" t="s">
        <v>116</v>
      </c>
      <c r="L274" s="332" t="s">
        <v>249</v>
      </c>
    </row>
    <row r="275" spans="1:14" ht="42" customHeight="1">
      <c r="A275" s="330">
        <f>VLOOKUP(N275,$O$5:$P$93,2,FALSE)</f>
        <v>0</v>
      </c>
      <c r="B275" s="333">
        <f>VLOOKUP(A275,入力シート!$B$7:$P$101,2,FALSE)</f>
        <v>0</v>
      </c>
      <c r="C275" s="333" t="str">
        <f>VLOOKUP(A275,細目書内訳!$B$11:$M$103,4,FALSE)</f>
        <v>A</v>
      </c>
      <c r="D275" s="333">
        <f>VLOOKUP(A275,入力シート!$B$7:$Q$101,5,FALSE)</f>
        <v>0</v>
      </c>
      <c r="E275" s="333" t="str">
        <f>VLOOKUP(A275,細目書内訳!$B$11:$M$103,6,FALSE)</f>
        <v>C</v>
      </c>
      <c r="F275" s="334">
        <f>SUM(B275:E275)</f>
        <v>0</v>
      </c>
      <c r="G275" s="333" t="str">
        <f>VLOOKUP(A275,細目書内訳!$B$11:$M$103,7,FALSE)</f>
        <v>③</v>
      </c>
      <c r="H275" s="333"/>
      <c r="I275" s="334" t="e">
        <f>G275-H275</f>
        <v>#VALUE!</v>
      </c>
      <c r="J275" s="337"/>
      <c r="K275" s="338" t="e">
        <f>I275+J275</f>
        <v>#VALUE!</v>
      </c>
      <c r="L275" s="338" t="e">
        <f>F275-K275</f>
        <v>#VALUE!</v>
      </c>
      <c r="M275" s="339" t="s">
        <v>251</v>
      </c>
      <c r="N275" s="340">
        <f>N269+1</f>
        <v>47</v>
      </c>
    </row>
    <row r="276" spans="1:14" ht="36.6" customHeight="1"/>
    <row r="277" spans="1:14" ht="21.6" customHeight="1">
      <c r="A277" s="327" t="s">
        <v>234</v>
      </c>
      <c r="G277" s="550" t="s">
        <v>240</v>
      </c>
      <c r="H277" s="550"/>
      <c r="I277" s="550" t="str">
        <f>$I$1</f>
        <v>魚沼集落協定</v>
      </c>
      <c r="J277" s="550"/>
      <c r="K277" s="550"/>
      <c r="L277" s="550"/>
    </row>
    <row r="278" spans="1:14" ht="15.6" customHeight="1">
      <c r="L278" s="327">
        <f>N281</f>
        <v>48</v>
      </c>
    </row>
    <row r="279" spans="1:14">
      <c r="A279" s="328"/>
      <c r="B279" s="331" t="s">
        <v>72</v>
      </c>
      <c r="C279" s="331" t="s">
        <v>76</v>
      </c>
      <c r="D279" s="331" t="s">
        <v>77</v>
      </c>
      <c r="E279" s="331" t="s">
        <v>170</v>
      </c>
      <c r="F279" s="331" t="s">
        <v>10</v>
      </c>
      <c r="G279" s="331" t="s">
        <v>219</v>
      </c>
      <c r="H279" s="331" t="s">
        <v>241</v>
      </c>
      <c r="I279" s="331" t="s">
        <v>242</v>
      </c>
      <c r="J279" s="331" t="s">
        <v>103</v>
      </c>
      <c r="K279" s="331" t="s">
        <v>246</v>
      </c>
      <c r="L279" s="331" t="s">
        <v>247</v>
      </c>
    </row>
    <row r="280" spans="1:14" ht="39.6" customHeight="1">
      <c r="A280" s="329" t="s">
        <v>235</v>
      </c>
      <c r="B280" s="332" t="s">
        <v>236</v>
      </c>
      <c r="C280" s="332" t="s">
        <v>238</v>
      </c>
      <c r="D280" s="332" t="s">
        <v>26</v>
      </c>
      <c r="E280" s="332" t="s">
        <v>29</v>
      </c>
      <c r="F280" s="332" t="s">
        <v>239</v>
      </c>
      <c r="G280" s="335" t="s">
        <v>60</v>
      </c>
      <c r="H280" s="336" t="s">
        <v>16</v>
      </c>
      <c r="I280" s="332" t="s">
        <v>244</v>
      </c>
      <c r="J280" s="335" t="s">
        <v>245</v>
      </c>
      <c r="K280" s="332" t="s">
        <v>116</v>
      </c>
      <c r="L280" s="332" t="s">
        <v>249</v>
      </c>
    </row>
    <row r="281" spans="1:14" ht="42" customHeight="1">
      <c r="A281" s="330">
        <f>VLOOKUP(N281,$O$5:$P$93,2,FALSE)</f>
        <v>0</v>
      </c>
      <c r="B281" s="333">
        <f>VLOOKUP(A281,入力シート!$B$7:$P$101,2,FALSE)</f>
        <v>0</v>
      </c>
      <c r="C281" s="333" t="str">
        <f>VLOOKUP(A281,細目書内訳!$B$11:$M$103,4,FALSE)</f>
        <v>A</v>
      </c>
      <c r="D281" s="333">
        <f>VLOOKUP(A281,入力シート!$B$7:$Q$101,5,FALSE)</f>
        <v>0</v>
      </c>
      <c r="E281" s="333" t="str">
        <f>VLOOKUP(A281,細目書内訳!$B$11:$M$103,6,FALSE)</f>
        <v>C</v>
      </c>
      <c r="F281" s="334">
        <f>SUM(B281:E281)</f>
        <v>0</v>
      </c>
      <c r="G281" s="333" t="str">
        <f>VLOOKUP(A281,細目書内訳!$B$11:$M$103,7,FALSE)</f>
        <v>③</v>
      </c>
      <c r="H281" s="333"/>
      <c r="I281" s="334" t="e">
        <f>G281-H281</f>
        <v>#VALUE!</v>
      </c>
      <c r="J281" s="337"/>
      <c r="K281" s="338" t="e">
        <f>I281+J281</f>
        <v>#VALUE!</v>
      </c>
      <c r="L281" s="338" t="e">
        <f>F281-K281</f>
        <v>#VALUE!</v>
      </c>
      <c r="M281" s="339" t="s">
        <v>251</v>
      </c>
      <c r="N281" s="340">
        <f>N275+1</f>
        <v>48</v>
      </c>
    </row>
    <row r="282" spans="1:14" ht="36.6" customHeight="1"/>
    <row r="283" spans="1:14" ht="21.6" customHeight="1">
      <c r="A283" s="327" t="s">
        <v>234</v>
      </c>
      <c r="G283" s="550" t="s">
        <v>240</v>
      </c>
      <c r="H283" s="550"/>
      <c r="I283" s="550" t="str">
        <f>$I$1</f>
        <v>魚沼集落協定</v>
      </c>
      <c r="J283" s="550"/>
      <c r="K283" s="550"/>
      <c r="L283" s="550"/>
    </row>
    <row r="284" spans="1:14" ht="15.6" customHeight="1">
      <c r="L284" s="327">
        <f>N287</f>
        <v>49</v>
      </c>
    </row>
    <row r="285" spans="1:14">
      <c r="A285" s="328"/>
      <c r="B285" s="331" t="s">
        <v>72</v>
      </c>
      <c r="C285" s="331" t="s">
        <v>76</v>
      </c>
      <c r="D285" s="331" t="s">
        <v>77</v>
      </c>
      <c r="E285" s="331" t="s">
        <v>170</v>
      </c>
      <c r="F285" s="331" t="s">
        <v>10</v>
      </c>
      <c r="G285" s="331" t="s">
        <v>219</v>
      </c>
      <c r="H285" s="331" t="s">
        <v>241</v>
      </c>
      <c r="I285" s="331" t="s">
        <v>242</v>
      </c>
      <c r="J285" s="331" t="s">
        <v>103</v>
      </c>
      <c r="K285" s="331" t="s">
        <v>246</v>
      </c>
      <c r="L285" s="331" t="s">
        <v>247</v>
      </c>
    </row>
    <row r="286" spans="1:14" ht="39.6" customHeight="1">
      <c r="A286" s="329" t="s">
        <v>235</v>
      </c>
      <c r="B286" s="332" t="s">
        <v>236</v>
      </c>
      <c r="C286" s="332" t="s">
        <v>238</v>
      </c>
      <c r="D286" s="332" t="s">
        <v>26</v>
      </c>
      <c r="E286" s="332" t="s">
        <v>29</v>
      </c>
      <c r="F286" s="332" t="s">
        <v>239</v>
      </c>
      <c r="G286" s="335" t="s">
        <v>60</v>
      </c>
      <c r="H286" s="336" t="s">
        <v>16</v>
      </c>
      <c r="I286" s="332" t="s">
        <v>244</v>
      </c>
      <c r="J286" s="335" t="s">
        <v>245</v>
      </c>
      <c r="K286" s="332" t="s">
        <v>116</v>
      </c>
      <c r="L286" s="332" t="s">
        <v>249</v>
      </c>
    </row>
    <row r="287" spans="1:14" ht="42" customHeight="1">
      <c r="A287" s="330">
        <f>VLOOKUP(N287,$O$5:$P$93,2,FALSE)</f>
        <v>0</v>
      </c>
      <c r="B287" s="333">
        <f>VLOOKUP(A287,入力シート!$B$7:$P$101,2,FALSE)</f>
        <v>0</v>
      </c>
      <c r="C287" s="333" t="str">
        <f>VLOOKUP(A287,細目書内訳!$B$11:$M$103,4,FALSE)</f>
        <v>A</v>
      </c>
      <c r="D287" s="333">
        <f>VLOOKUP(A287,入力シート!$B$7:$Q$101,5,FALSE)</f>
        <v>0</v>
      </c>
      <c r="E287" s="333" t="str">
        <f>VLOOKUP(A287,細目書内訳!$B$11:$M$103,6,FALSE)</f>
        <v>C</v>
      </c>
      <c r="F287" s="334">
        <f>SUM(B287:E287)</f>
        <v>0</v>
      </c>
      <c r="G287" s="333" t="str">
        <f>VLOOKUP(A287,細目書内訳!$B$11:$M$103,7,FALSE)</f>
        <v>③</v>
      </c>
      <c r="H287" s="333"/>
      <c r="I287" s="334" t="e">
        <f>G287-H287</f>
        <v>#VALUE!</v>
      </c>
      <c r="J287" s="337"/>
      <c r="K287" s="338" t="e">
        <f>I287+J287</f>
        <v>#VALUE!</v>
      </c>
      <c r="L287" s="338" t="e">
        <f>F287-K287</f>
        <v>#VALUE!</v>
      </c>
      <c r="M287" s="339" t="s">
        <v>251</v>
      </c>
      <c r="N287" s="340">
        <f>N281+1</f>
        <v>49</v>
      </c>
    </row>
    <row r="288" spans="1:14" ht="21.6" customHeight="1">
      <c r="A288" s="327" t="s">
        <v>234</v>
      </c>
      <c r="G288" s="550" t="s">
        <v>240</v>
      </c>
      <c r="H288" s="550"/>
      <c r="I288" s="550" t="str">
        <f>$I$1</f>
        <v>魚沼集落協定</v>
      </c>
      <c r="J288" s="550"/>
      <c r="K288" s="550"/>
      <c r="L288" s="550"/>
    </row>
    <row r="289" spans="1:14" ht="15.6" customHeight="1">
      <c r="L289" s="327">
        <f>N292</f>
        <v>50</v>
      </c>
    </row>
    <row r="290" spans="1:14">
      <c r="A290" s="328"/>
      <c r="B290" s="331" t="s">
        <v>72</v>
      </c>
      <c r="C290" s="331" t="s">
        <v>76</v>
      </c>
      <c r="D290" s="331" t="s">
        <v>77</v>
      </c>
      <c r="E290" s="331" t="s">
        <v>170</v>
      </c>
      <c r="F290" s="331" t="s">
        <v>10</v>
      </c>
      <c r="G290" s="331" t="s">
        <v>219</v>
      </c>
      <c r="H290" s="331" t="s">
        <v>241</v>
      </c>
      <c r="I290" s="331" t="s">
        <v>242</v>
      </c>
      <c r="J290" s="331" t="s">
        <v>103</v>
      </c>
      <c r="K290" s="331" t="s">
        <v>246</v>
      </c>
      <c r="L290" s="331" t="s">
        <v>247</v>
      </c>
    </row>
    <row r="291" spans="1:14" ht="39.6" customHeight="1">
      <c r="A291" s="329" t="s">
        <v>235</v>
      </c>
      <c r="B291" s="332" t="s">
        <v>236</v>
      </c>
      <c r="C291" s="332" t="s">
        <v>238</v>
      </c>
      <c r="D291" s="332" t="s">
        <v>26</v>
      </c>
      <c r="E291" s="332" t="s">
        <v>29</v>
      </c>
      <c r="F291" s="332" t="s">
        <v>239</v>
      </c>
      <c r="G291" s="335" t="s">
        <v>60</v>
      </c>
      <c r="H291" s="336" t="s">
        <v>16</v>
      </c>
      <c r="I291" s="332" t="s">
        <v>244</v>
      </c>
      <c r="J291" s="335" t="s">
        <v>245</v>
      </c>
      <c r="K291" s="332" t="s">
        <v>116</v>
      </c>
      <c r="L291" s="332" t="s">
        <v>249</v>
      </c>
    </row>
    <row r="292" spans="1:14" ht="42" customHeight="1">
      <c r="A292" s="330">
        <f>VLOOKUP(N292,$O$5:$P$93,2,FALSE)</f>
        <v>0</v>
      </c>
      <c r="B292" s="333">
        <f>VLOOKUP(A292,入力シート!$B$7:$P$101,2,FALSE)</f>
        <v>0</v>
      </c>
      <c r="C292" s="333" t="str">
        <f>VLOOKUP(A292,細目書内訳!$B$11:$M$103,4,FALSE)</f>
        <v>A</v>
      </c>
      <c r="D292" s="333">
        <f>VLOOKUP(A292,入力シート!$B$7:$Q$101,5,FALSE)</f>
        <v>0</v>
      </c>
      <c r="E292" s="333" t="str">
        <f>VLOOKUP(A292,細目書内訳!$B$11:$M$103,6,FALSE)</f>
        <v>C</v>
      </c>
      <c r="F292" s="334">
        <f>SUM(B292:E292)</f>
        <v>0</v>
      </c>
      <c r="G292" s="333" t="str">
        <f>VLOOKUP(A292,細目書内訳!$B$11:$M$103,7,FALSE)</f>
        <v>③</v>
      </c>
      <c r="H292" s="333"/>
      <c r="I292" s="334" t="e">
        <f>G292-H292</f>
        <v>#VALUE!</v>
      </c>
      <c r="J292" s="337"/>
      <c r="K292" s="338" t="e">
        <f>I292+J292</f>
        <v>#VALUE!</v>
      </c>
      <c r="L292" s="338" t="e">
        <f>F292-K292</f>
        <v>#VALUE!</v>
      </c>
      <c r="M292" s="339" t="s">
        <v>251</v>
      </c>
      <c r="N292" s="340">
        <f>N287+1</f>
        <v>50</v>
      </c>
    </row>
    <row r="293" spans="1:14" ht="36.6" customHeight="1"/>
    <row r="294" spans="1:14" ht="21.6" customHeight="1">
      <c r="A294" s="327" t="s">
        <v>234</v>
      </c>
      <c r="G294" s="550" t="s">
        <v>240</v>
      </c>
      <c r="H294" s="550"/>
      <c r="I294" s="550" t="str">
        <f>$I$1</f>
        <v>魚沼集落協定</v>
      </c>
      <c r="J294" s="550"/>
      <c r="K294" s="550"/>
      <c r="L294" s="550"/>
    </row>
    <row r="295" spans="1:14" ht="15.6" customHeight="1">
      <c r="L295" s="327">
        <f>N298</f>
        <v>51</v>
      </c>
    </row>
    <row r="296" spans="1:14">
      <c r="A296" s="328"/>
      <c r="B296" s="331" t="s">
        <v>72</v>
      </c>
      <c r="C296" s="331" t="s">
        <v>76</v>
      </c>
      <c r="D296" s="331" t="s">
        <v>77</v>
      </c>
      <c r="E296" s="331" t="s">
        <v>170</v>
      </c>
      <c r="F296" s="331" t="s">
        <v>10</v>
      </c>
      <c r="G296" s="331" t="s">
        <v>219</v>
      </c>
      <c r="H296" s="331" t="s">
        <v>241</v>
      </c>
      <c r="I296" s="331" t="s">
        <v>242</v>
      </c>
      <c r="J296" s="331" t="s">
        <v>103</v>
      </c>
      <c r="K296" s="331" t="s">
        <v>246</v>
      </c>
      <c r="L296" s="331" t="s">
        <v>247</v>
      </c>
    </row>
    <row r="297" spans="1:14" ht="39.6" customHeight="1">
      <c r="A297" s="329" t="s">
        <v>235</v>
      </c>
      <c r="B297" s="332" t="s">
        <v>236</v>
      </c>
      <c r="C297" s="332" t="s">
        <v>238</v>
      </c>
      <c r="D297" s="332" t="s">
        <v>26</v>
      </c>
      <c r="E297" s="332" t="s">
        <v>29</v>
      </c>
      <c r="F297" s="332" t="s">
        <v>239</v>
      </c>
      <c r="G297" s="335" t="s">
        <v>60</v>
      </c>
      <c r="H297" s="336" t="s">
        <v>16</v>
      </c>
      <c r="I297" s="332" t="s">
        <v>244</v>
      </c>
      <c r="J297" s="335" t="s">
        <v>245</v>
      </c>
      <c r="K297" s="332" t="s">
        <v>116</v>
      </c>
      <c r="L297" s="332" t="s">
        <v>249</v>
      </c>
    </row>
    <row r="298" spans="1:14" ht="42" customHeight="1">
      <c r="A298" s="330">
        <f>VLOOKUP(N298,$O$5:$P$93,2,FALSE)</f>
        <v>0</v>
      </c>
      <c r="B298" s="333">
        <f>VLOOKUP(A298,入力シート!$B$7:$P$101,2,FALSE)</f>
        <v>0</v>
      </c>
      <c r="C298" s="333" t="str">
        <f>VLOOKUP(A298,細目書内訳!$B$11:$M$103,4,FALSE)</f>
        <v>A</v>
      </c>
      <c r="D298" s="333">
        <f>VLOOKUP(A298,入力シート!$B$7:$Q$101,5,FALSE)</f>
        <v>0</v>
      </c>
      <c r="E298" s="333" t="str">
        <f>VLOOKUP(A298,細目書内訳!$B$11:$M$103,6,FALSE)</f>
        <v>C</v>
      </c>
      <c r="F298" s="334">
        <f>SUM(B298:E298)</f>
        <v>0</v>
      </c>
      <c r="G298" s="333" t="str">
        <f>VLOOKUP(A298,細目書内訳!$B$11:$M$103,7,FALSE)</f>
        <v>③</v>
      </c>
      <c r="H298" s="333"/>
      <c r="I298" s="334" t="e">
        <f>G298-H298</f>
        <v>#VALUE!</v>
      </c>
      <c r="J298" s="337"/>
      <c r="K298" s="338" t="e">
        <f>I298+J298</f>
        <v>#VALUE!</v>
      </c>
      <c r="L298" s="338" t="e">
        <f>F298-K298</f>
        <v>#VALUE!</v>
      </c>
      <c r="M298" s="339" t="s">
        <v>251</v>
      </c>
      <c r="N298" s="340">
        <f>N292+1</f>
        <v>51</v>
      </c>
    </row>
    <row r="299" spans="1:14" ht="36.6" customHeight="1"/>
    <row r="300" spans="1:14" ht="21.6" customHeight="1">
      <c r="A300" s="327" t="s">
        <v>234</v>
      </c>
      <c r="G300" s="550" t="s">
        <v>240</v>
      </c>
      <c r="H300" s="550"/>
      <c r="I300" s="550" t="str">
        <f>$I$1</f>
        <v>魚沼集落協定</v>
      </c>
      <c r="J300" s="550"/>
      <c r="K300" s="550"/>
      <c r="L300" s="550"/>
    </row>
    <row r="301" spans="1:14" ht="15.6" customHeight="1">
      <c r="L301" s="327">
        <f>N304</f>
        <v>52</v>
      </c>
    </row>
    <row r="302" spans="1:14">
      <c r="A302" s="328"/>
      <c r="B302" s="331" t="s">
        <v>72</v>
      </c>
      <c r="C302" s="331" t="s">
        <v>76</v>
      </c>
      <c r="D302" s="331" t="s">
        <v>77</v>
      </c>
      <c r="E302" s="331" t="s">
        <v>170</v>
      </c>
      <c r="F302" s="331" t="s">
        <v>10</v>
      </c>
      <c r="G302" s="331" t="s">
        <v>219</v>
      </c>
      <c r="H302" s="331" t="s">
        <v>241</v>
      </c>
      <c r="I302" s="331" t="s">
        <v>242</v>
      </c>
      <c r="J302" s="331" t="s">
        <v>103</v>
      </c>
      <c r="K302" s="331" t="s">
        <v>246</v>
      </c>
      <c r="L302" s="331" t="s">
        <v>247</v>
      </c>
    </row>
    <row r="303" spans="1:14" ht="39.6" customHeight="1">
      <c r="A303" s="329" t="s">
        <v>235</v>
      </c>
      <c r="B303" s="332" t="s">
        <v>236</v>
      </c>
      <c r="C303" s="332" t="s">
        <v>238</v>
      </c>
      <c r="D303" s="332" t="s">
        <v>26</v>
      </c>
      <c r="E303" s="332" t="s">
        <v>29</v>
      </c>
      <c r="F303" s="332" t="s">
        <v>239</v>
      </c>
      <c r="G303" s="335" t="s">
        <v>60</v>
      </c>
      <c r="H303" s="336" t="s">
        <v>16</v>
      </c>
      <c r="I303" s="332" t="s">
        <v>244</v>
      </c>
      <c r="J303" s="335" t="s">
        <v>245</v>
      </c>
      <c r="K303" s="332" t="s">
        <v>116</v>
      </c>
      <c r="L303" s="332" t="s">
        <v>249</v>
      </c>
    </row>
    <row r="304" spans="1:14" ht="42" customHeight="1">
      <c r="A304" s="330">
        <f>VLOOKUP(N304,$O$5:$P$93,2,FALSE)</f>
        <v>0</v>
      </c>
      <c r="B304" s="333">
        <f>VLOOKUP(A304,入力シート!$B$7:$P$101,2,FALSE)</f>
        <v>0</v>
      </c>
      <c r="C304" s="333" t="str">
        <f>VLOOKUP(A304,細目書内訳!$B$11:$M$103,4,FALSE)</f>
        <v>A</v>
      </c>
      <c r="D304" s="333">
        <f>VLOOKUP(A304,入力シート!$B$7:$Q$101,5,FALSE)</f>
        <v>0</v>
      </c>
      <c r="E304" s="333" t="str">
        <f>VLOOKUP(A304,細目書内訳!$B$11:$M$103,6,FALSE)</f>
        <v>C</v>
      </c>
      <c r="F304" s="334">
        <f>SUM(B304:E304)</f>
        <v>0</v>
      </c>
      <c r="G304" s="333" t="str">
        <f>VLOOKUP(A304,細目書内訳!$B$11:$M$103,7,FALSE)</f>
        <v>③</v>
      </c>
      <c r="H304" s="333"/>
      <c r="I304" s="334" t="e">
        <f>G304-H304</f>
        <v>#VALUE!</v>
      </c>
      <c r="J304" s="337"/>
      <c r="K304" s="338" t="e">
        <f>I304+J304</f>
        <v>#VALUE!</v>
      </c>
      <c r="L304" s="338" t="e">
        <f>F304-K304</f>
        <v>#VALUE!</v>
      </c>
      <c r="M304" s="339" t="s">
        <v>251</v>
      </c>
      <c r="N304" s="340">
        <f>N298+1</f>
        <v>52</v>
      </c>
    </row>
    <row r="305" spans="1:14" ht="36.6" customHeight="1"/>
    <row r="306" spans="1:14" ht="21.6" customHeight="1">
      <c r="A306" s="327" t="s">
        <v>234</v>
      </c>
      <c r="G306" s="550" t="s">
        <v>240</v>
      </c>
      <c r="H306" s="550"/>
      <c r="I306" s="550" t="str">
        <f>$I$1</f>
        <v>魚沼集落協定</v>
      </c>
      <c r="J306" s="550"/>
      <c r="K306" s="550"/>
      <c r="L306" s="550"/>
    </row>
    <row r="307" spans="1:14" ht="15.6" customHeight="1">
      <c r="L307" s="327">
        <f>N310</f>
        <v>53</v>
      </c>
    </row>
    <row r="308" spans="1:14">
      <c r="A308" s="328"/>
      <c r="B308" s="331" t="s">
        <v>72</v>
      </c>
      <c r="C308" s="331" t="s">
        <v>76</v>
      </c>
      <c r="D308" s="331" t="s">
        <v>77</v>
      </c>
      <c r="E308" s="331" t="s">
        <v>170</v>
      </c>
      <c r="F308" s="331" t="s">
        <v>10</v>
      </c>
      <c r="G308" s="331" t="s">
        <v>219</v>
      </c>
      <c r="H308" s="331" t="s">
        <v>241</v>
      </c>
      <c r="I308" s="331" t="s">
        <v>242</v>
      </c>
      <c r="J308" s="331" t="s">
        <v>103</v>
      </c>
      <c r="K308" s="331" t="s">
        <v>246</v>
      </c>
      <c r="L308" s="331" t="s">
        <v>247</v>
      </c>
    </row>
    <row r="309" spans="1:14" ht="39.6" customHeight="1">
      <c r="A309" s="329" t="s">
        <v>235</v>
      </c>
      <c r="B309" s="332" t="s">
        <v>236</v>
      </c>
      <c r="C309" s="332" t="s">
        <v>238</v>
      </c>
      <c r="D309" s="332" t="s">
        <v>26</v>
      </c>
      <c r="E309" s="332" t="s">
        <v>29</v>
      </c>
      <c r="F309" s="332" t="s">
        <v>239</v>
      </c>
      <c r="G309" s="335" t="s">
        <v>60</v>
      </c>
      <c r="H309" s="336" t="s">
        <v>16</v>
      </c>
      <c r="I309" s="332" t="s">
        <v>244</v>
      </c>
      <c r="J309" s="335" t="s">
        <v>245</v>
      </c>
      <c r="K309" s="332" t="s">
        <v>116</v>
      </c>
      <c r="L309" s="332" t="s">
        <v>249</v>
      </c>
    </row>
    <row r="310" spans="1:14" ht="42" customHeight="1">
      <c r="A310" s="330">
        <f>VLOOKUP(N310,$O$5:$P$93,2,FALSE)</f>
        <v>0</v>
      </c>
      <c r="B310" s="333">
        <f>VLOOKUP(A310,入力シート!$B$7:$P$101,2,FALSE)</f>
        <v>0</v>
      </c>
      <c r="C310" s="333" t="str">
        <f>VLOOKUP(A310,細目書内訳!$B$11:$M$103,4,FALSE)</f>
        <v>A</v>
      </c>
      <c r="D310" s="333">
        <f>VLOOKUP(A310,入力シート!$B$7:$Q$101,5,FALSE)</f>
        <v>0</v>
      </c>
      <c r="E310" s="333" t="str">
        <f>VLOOKUP(A310,細目書内訳!$B$11:$M$103,6,FALSE)</f>
        <v>C</v>
      </c>
      <c r="F310" s="334">
        <f>SUM(B310:E310)</f>
        <v>0</v>
      </c>
      <c r="G310" s="333" t="str">
        <f>VLOOKUP(A310,細目書内訳!$B$11:$M$103,7,FALSE)</f>
        <v>③</v>
      </c>
      <c r="H310" s="333"/>
      <c r="I310" s="334" t="e">
        <f>G310-H310</f>
        <v>#VALUE!</v>
      </c>
      <c r="J310" s="337"/>
      <c r="K310" s="338" t="e">
        <f>I310+J310</f>
        <v>#VALUE!</v>
      </c>
      <c r="L310" s="338" t="e">
        <f>F310-K310</f>
        <v>#VALUE!</v>
      </c>
      <c r="M310" s="339" t="s">
        <v>251</v>
      </c>
      <c r="N310" s="340">
        <f>N304+1</f>
        <v>53</v>
      </c>
    </row>
    <row r="311" spans="1:14" ht="36.6" customHeight="1"/>
    <row r="312" spans="1:14" ht="21.6" customHeight="1">
      <c r="A312" s="327" t="s">
        <v>234</v>
      </c>
      <c r="G312" s="550" t="s">
        <v>240</v>
      </c>
      <c r="H312" s="550"/>
      <c r="I312" s="550" t="str">
        <f>$I$1</f>
        <v>魚沼集落協定</v>
      </c>
      <c r="J312" s="550"/>
      <c r="K312" s="550"/>
      <c r="L312" s="550"/>
    </row>
    <row r="313" spans="1:14" ht="15.6" customHeight="1">
      <c r="L313" s="327">
        <f>N316</f>
        <v>54</v>
      </c>
    </row>
    <row r="314" spans="1:14">
      <c r="A314" s="328"/>
      <c r="B314" s="331" t="s">
        <v>72</v>
      </c>
      <c r="C314" s="331" t="s">
        <v>76</v>
      </c>
      <c r="D314" s="331" t="s">
        <v>77</v>
      </c>
      <c r="E314" s="331" t="s">
        <v>170</v>
      </c>
      <c r="F314" s="331" t="s">
        <v>10</v>
      </c>
      <c r="G314" s="331" t="s">
        <v>219</v>
      </c>
      <c r="H314" s="331" t="s">
        <v>241</v>
      </c>
      <c r="I314" s="331" t="s">
        <v>242</v>
      </c>
      <c r="J314" s="331" t="s">
        <v>103</v>
      </c>
      <c r="K314" s="331" t="s">
        <v>246</v>
      </c>
      <c r="L314" s="331" t="s">
        <v>247</v>
      </c>
    </row>
    <row r="315" spans="1:14" ht="39.6" customHeight="1">
      <c r="A315" s="329" t="s">
        <v>235</v>
      </c>
      <c r="B315" s="332" t="s">
        <v>236</v>
      </c>
      <c r="C315" s="332" t="s">
        <v>238</v>
      </c>
      <c r="D315" s="332" t="s">
        <v>26</v>
      </c>
      <c r="E315" s="332" t="s">
        <v>29</v>
      </c>
      <c r="F315" s="332" t="s">
        <v>239</v>
      </c>
      <c r="G315" s="335" t="s">
        <v>60</v>
      </c>
      <c r="H315" s="336" t="s">
        <v>16</v>
      </c>
      <c r="I315" s="332" t="s">
        <v>244</v>
      </c>
      <c r="J315" s="335" t="s">
        <v>245</v>
      </c>
      <c r="K315" s="332" t="s">
        <v>116</v>
      </c>
      <c r="L315" s="332" t="s">
        <v>249</v>
      </c>
    </row>
    <row r="316" spans="1:14" ht="42" customHeight="1">
      <c r="A316" s="330">
        <f>VLOOKUP(N316,$O$5:$P$93,2,FALSE)</f>
        <v>0</v>
      </c>
      <c r="B316" s="333">
        <f>VLOOKUP(A316,入力シート!$B$7:$P$101,2,FALSE)</f>
        <v>0</v>
      </c>
      <c r="C316" s="333" t="str">
        <f>VLOOKUP(A316,細目書内訳!$B$11:$M$103,4,FALSE)</f>
        <v>A</v>
      </c>
      <c r="D316" s="333">
        <f>VLOOKUP(A316,入力シート!$B$7:$Q$101,5,FALSE)</f>
        <v>0</v>
      </c>
      <c r="E316" s="333" t="str">
        <f>VLOOKUP(A316,細目書内訳!$B$11:$M$103,6,FALSE)</f>
        <v>C</v>
      </c>
      <c r="F316" s="334">
        <f>SUM(B316:E316)</f>
        <v>0</v>
      </c>
      <c r="G316" s="333" t="str">
        <f>VLOOKUP(A316,細目書内訳!$B$11:$M$103,7,FALSE)</f>
        <v>③</v>
      </c>
      <c r="H316" s="333"/>
      <c r="I316" s="334" t="e">
        <f>G316-H316</f>
        <v>#VALUE!</v>
      </c>
      <c r="J316" s="337"/>
      <c r="K316" s="338" t="e">
        <f>I316+J316</f>
        <v>#VALUE!</v>
      </c>
      <c r="L316" s="338" t="e">
        <f>F316-K316</f>
        <v>#VALUE!</v>
      </c>
      <c r="M316" s="339" t="s">
        <v>251</v>
      </c>
      <c r="N316" s="340">
        <f>N310+1</f>
        <v>54</v>
      </c>
    </row>
    <row r="317" spans="1:14" ht="36.6" customHeight="1"/>
    <row r="318" spans="1:14" ht="21.6" customHeight="1">
      <c r="A318" s="327" t="s">
        <v>234</v>
      </c>
      <c r="G318" s="550" t="s">
        <v>240</v>
      </c>
      <c r="H318" s="550"/>
      <c r="I318" s="550" t="str">
        <f>$I$1</f>
        <v>魚沼集落協定</v>
      </c>
      <c r="J318" s="550"/>
      <c r="K318" s="550"/>
      <c r="L318" s="550"/>
    </row>
    <row r="319" spans="1:14" ht="15.6" customHeight="1">
      <c r="L319" s="327">
        <f>N322</f>
        <v>55</v>
      </c>
    </row>
    <row r="320" spans="1:14">
      <c r="A320" s="328"/>
      <c r="B320" s="331" t="s">
        <v>72</v>
      </c>
      <c r="C320" s="331" t="s">
        <v>76</v>
      </c>
      <c r="D320" s="331" t="s">
        <v>77</v>
      </c>
      <c r="E320" s="331" t="s">
        <v>170</v>
      </c>
      <c r="F320" s="331" t="s">
        <v>10</v>
      </c>
      <c r="G320" s="331" t="s">
        <v>219</v>
      </c>
      <c r="H320" s="331" t="s">
        <v>241</v>
      </c>
      <c r="I320" s="331" t="s">
        <v>242</v>
      </c>
      <c r="J320" s="331" t="s">
        <v>103</v>
      </c>
      <c r="K320" s="331" t="s">
        <v>246</v>
      </c>
      <c r="L320" s="331" t="s">
        <v>247</v>
      </c>
    </row>
    <row r="321" spans="1:14" ht="39.6" customHeight="1">
      <c r="A321" s="329" t="s">
        <v>235</v>
      </c>
      <c r="B321" s="332" t="s">
        <v>236</v>
      </c>
      <c r="C321" s="332" t="s">
        <v>238</v>
      </c>
      <c r="D321" s="332" t="s">
        <v>26</v>
      </c>
      <c r="E321" s="332" t="s">
        <v>29</v>
      </c>
      <c r="F321" s="332" t="s">
        <v>239</v>
      </c>
      <c r="G321" s="335" t="s">
        <v>60</v>
      </c>
      <c r="H321" s="336" t="s">
        <v>16</v>
      </c>
      <c r="I321" s="332" t="s">
        <v>244</v>
      </c>
      <c r="J321" s="335" t="s">
        <v>245</v>
      </c>
      <c r="K321" s="332" t="s">
        <v>116</v>
      </c>
      <c r="L321" s="332" t="s">
        <v>249</v>
      </c>
    </row>
    <row r="322" spans="1:14" ht="42" customHeight="1">
      <c r="A322" s="330">
        <f>VLOOKUP(N322,$O$5:$P$93,2,FALSE)</f>
        <v>0</v>
      </c>
      <c r="B322" s="333">
        <f>VLOOKUP(A322,入力シート!$B$7:$P$101,2,FALSE)</f>
        <v>0</v>
      </c>
      <c r="C322" s="333" t="str">
        <f>VLOOKUP(A322,細目書内訳!$B$11:$M$103,4,FALSE)</f>
        <v>A</v>
      </c>
      <c r="D322" s="333">
        <f>VLOOKUP(A322,入力シート!$B$7:$Q$101,5,FALSE)</f>
        <v>0</v>
      </c>
      <c r="E322" s="333" t="str">
        <f>VLOOKUP(A322,細目書内訳!$B$11:$M$103,6,FALSE)</f>
        <v>C</v>
      </c>
      <c r="F322" s="334">
        <f>SUM(B322:E322)</f>
        <v>0</v>
      </c>
      <c r="G322" s="333" t="str">
        <f>VLOOKUP(A322,細目書内訳!$B$11:$M$103,7,FALSE)</f>
        <v>③</v>
      </c>
      <c r="H322" s="333"/>
      <c r="I322" s="334" t="e">
        <f>G322-H322</f>
        <v>#VALUE!</v>
      </c>
      <c r="J322" s="337"/>
      <c r="K322" s="338" t="e">
        <f>I322+J322</f>
        <v>#VALUE!</v>
      </c>
      <c r="L322" s="338" t="e">
        <f>F322-K322</f>
        <v>#VALUE!</v>
      </c>
      <c r="M322" s="339" t="s">
        <v>251</v>
      </c>
      <c r="N322" s="340">
        <f>N316+1</f>
        <v>55</v>
      </c>
    </row>
    <row r="323" spans="1:14" ht="36.6" customHeight="1"/>
    <row r="324" spans="1:14" ht="21.6" customHeight="1">
      <c r="A324" s="327" t="s">
        <v>234</v>
      </c>
      <c r="G324" s="550" t="s">
        <v>240</v>
      </c>
      <c r="H324" s="550"/>
      <c r="I324" s="550" t="str">
        <f>$I$1</f>
        <v>魚沼集落協定</v>
      </c>
      <c r="J324" s="550"/>
      <c r="K324" s="550"/>
      <c r="L324" s="550"/>
    </row>
    <row r="325" spans="1:14" ht="15.6" customHeight="1">
      <c r="L325" s="327">
        <f>N328</f>
        <v>56</v>
      </c>
    </row>
    <row r="326" spans="1:14">
      <c r="A326" s="328"/>
      <c r="B326" s="331" t="s">
        <v>72</v>
      </c>
      <c r="C326" s="331" t="s">
        <v>76</v>
      </c>
      <c r="D326" s="331" t="s">
        <v>77</v>
      </c>
      <c r="E326" s="331" t="s">
        <v>170</v>
      </c>
      <c r="F326" s="331" t="s">
        <v>10</v>
      </c>
      <c r="G326" s="331" t="s">
        <v>219</v>
      </c>
      <c r="H326" s="331" t="s">
        <v>241</v>
      </c>
      <c r="I326" s="331" t="s">
        <v>242</v>
      </c>
      <c r="J326" s="331" t="s">
        <v>103</v>
      </c>
      <c r="K326" s="331" t="s">
        <v>246</v>
      </c>
      <c r="L326" s="331" t="s">
        <v>247</v>
      </c>
    </row>
    <row r="327" spans="1:14" ht="39.6" customHeight="1">
      <c r="A327" s="329" t="s">
        <v>235</v>
      </c>
      <c r="B327" s="332" t="s">
        <v>236</v>
      </c>
      <c r="C327" s="332" t="s">
        <v>238</v>
      </c>
      <c r="D327" s="332" t="s">
        <v>26</v>
      </c>
      <c r="E327" s="332" t="s">
        <v>29</v>
      </c>
      <c r="F327" s="332" t="s">
        <v>239</v>
      </c>
      <c r="G327" s="335" t="s">
        <v>60</v>
      </c>
      <c r="H327" s="336" t="s">
        <v>16</v>
      </c>
      <c r="I327" s="332" t="s">
        <v>244</v>
      </c>
      <c r="J327" s="335" t="s">
        <v>245</v>
      </c>
      <c r="K327" s="332" t="s">
        <v>116</v>
      </c>
      <c r="L327" s="332" t="s">
        <v>249</v>
      </c>
    </row>
    <row r="328" spans="1:14" ht="42" customHeight="1">
      <c r="A328" s="330">
        <f>VLOOKUP(N328,$O$5:$P$93,2,FALSE)</f>
        <v>0</v>
      </c>
      <c r="B328" s="333">
        <f>VLOOKUP(A328,入力シート!$B$7:$P$101,2,FALSE)</f>
        <v>0</v>
      </c>
      <c r="C328" s="333" t="str">
        <f>VLOOKUP(A328,細目書内訳!$B$11:$M$103,4,FALSE)</f>
        <v>A</v>
      </c>
      <c r="D328" s="333">
        <f>VLOOKUP(A328,入力シート!$B$7:$Q$101,5,FALSE)</f>
        <v>0</v>
      </c>
      <c r="E328" s="333" t="str">
        <f>VLOOKUP(A328,細目書内訳!$B$11:$M$103,6,FALSE)</f>
        <v>C</v>
      </c>
      <c r="F328" s="334">
        <f>SUM(B328:E328)</f>
        <v>0</v>
      </c>
      <c r="G328" s="333" t="str">
        <f>VLOOKUP(A328,細目書内訳!$B$11:$M$103,7,FALSE)</f>
        <v>③</v>
      </c>
      <c r="H328" s="333"/>
      <c r="I328" s="334" t="e">
        <f>G328-H328</f>
        <v>#VALUE!</v>
      </c>
      <c r="J328" s="337"/>
      <c r="K328" s="338" t="e">
        <f>I328+J328</f>
        <v>#VALUE!</v>
      </c>
      <c r="L328" s="338" t="e">
        <f>F328-K328</f>
        <v>#VALUE!</v>
      </c>
      <c r="M328" s="339" t="s">
        <v>251</v>
      </c>
      <c r="N328" s="340">
        <f>N322+1</f>
        <v>56</v>
      </c>
    </row>
    <row r="329" spans="1:14" ht="21.6" customHeight="1">
      <c r="A329" s="327" t="s">
        <v>234</v>
      </c>
      <c r="G329" s="550" t="s">
        <v>240</v>
      </c>
      <c r="H329" s="550"/>
      <c r="I329" s="550" t="str">
        <f>$I$1</f>
        <v>魚沼集落協定</v>
      </c>
      <c r="J329" s="550"/>
      <c r="K329" s="550"/>
      <c r="L329" s="550"/>
    </row>
    <row r="330" spans="1:14" ht="15.6" customHeight="1">
      <c r="L330" s="327">
        <f>N333</f>
        <v>57</v>
      </c>
    </row>
    <row r="331" spans="1:14">
      <c r="A331" s="328"/>
      <c r="B331" s="331" t="s">
        <v>72</v>
      </c>
      <c r="C331" s="331" t="s">
        <v>76</v>
      </c>
      <c r="D331" s="331" t="s">
        <v>77</v>
      </c>
      <c r="E331" s="331" t="s">
        <v>170</v>
      </c>
      <c r="F331" s="331" t="s">
        <v>10</v>
      </c>
      <c r="G331" s="331" t="s">
        <v>219</v>
      </c>
      <c r="H331" s="331" t="s">
        <v>241</v>
      </c>
      <c r="I331" s="331" t="s">
        <v>242</v>
      </c>
      <c r="J331" s="331" t="s">
        <v>103</v>
      </c>
      <c r="K331" s="331" t="s">
        <v>246</v>
      </c>
      <c r="L331" s="331" t="s">
        <v>247</v>
      </c>
    </row>
    <row r="332" spans="1:14" ht="39.6" customHeight="1">
      <c r="A332" s="329" t="s">
        <v>235</v>
      </c>
      <c r="B332" s="332" t="s">
        <v>236</v>
      </c>
      <c r="C332" s="332" t="s">
        <v>238</v>
      </c>
      <c r="D332" s="332" t="s">
        <v>26</v>
      </c>
      <c r="E332" s="332" t="s">
        <v>29</v>
      </c>
      <c r="F332" s="332" t="s">
        <v>239</v>
      </c>
      <c r="G332" s="335" t="s">
        <v>60</v>
      </c>
      <c r="H332" s="336" t="s">
        <v>16</v>
      </c>
      <c r="I332" s="332" t="s">
        <v>244</v>
      </c>
      <c r="J332" s="335" t="s">
        <v>245</v>
      </c>
      <c r="K332" s="332" t="s">
        <v>116</v>
      </c>
      <c r="L332" s="332" t="s">
        <v>249</v>
      </c>
    </row>
    <row r="333" spans="1:14" ht="42" customHeight="1">
      <c r="A333" s="330">
        <f>VLOOKUP(N333,$O$5:$P$93,2,FALSE)</f>
        <v>0</v>
      </c>
      <c r="B333" s="333">
        <f>VLOOKUP(A333,入力シート!$B$7:$P$101,2,FALSE)</f>
        <v>0</v>
      </c>
      <c r="C333" s="333" t="str">
        <f>VLOOKUP(A333,細目書内訳!$B$11:$M$103,4,FALSE)</f>
        <v>A</v>
      </c>
      <c r="D333" s="333">
        <f>VLOOKUP(A333,入力シート!$B$7:$Q$101,5,FALSE)</f>
        <v>0</v>
      </c>
      <c r="E333" s="333" t="str">
        <f>VLOOKUP(A333,細目書内訳!$B$11:$M$103,6,FALSE)</f>
        <v>C</v>
      </c>
      <c r="F333" s="334">
        <f>SUM(B333:E333)</f>
        <v>0</v>
      </c>
      <c r="G333" s="333" t="str">
        <f>VLOOKUP(A333,細目書内訳!$B$11:$M$103,7,FALSE)</f>
        <v>③</v>
      </c>
      <c r="H333" s="333"/>
      <c r="I333" s="334" t="e">
        <f>G333-H333</f>
        <v>#VALUE!</v>
      </c>
      <c r="J333" s="337"/>
      <c r="K333" s="338" t="e">
        <f>I333+J333</f>
        <v>#VALUE!</v>
      </c>
      <c r="L333" s="338" t="e">
        <f>F333-K333</f>
        <v>#VALUE!</v>
      </c>
      <c r="M333" s="339" t="s">
        <v>251</v>
      </c>
      <c r="N333" s="340">
        <f>N328+1</f>
        <v>57</v>
      </c>
    </row>
    <row r="334" spans="1:14" ht="36.6" customHeight="1"/>
    <row r="335" spans="1:14" ht="21.6" customHeight="1">
      <c r="A335" s="327" t="s">
        <v>234</v>
      </c>
      <c r="G335" s="550" t="s">
        <v>240</v>
      </c>
      <c r="H335" s="550"/>
      <c r="I335" s="550" t="str">
        <f>$I$1</f>
        <v>魚沼集落協定</v>
      </c>
      <c r="J335" s="550"/>
      <c r="K335" s="550"/>
      <c r="L335" s="550"/>
    </row>
    <row r="336" spans="1:14" ht="15.6" customHeight="1">
      <c r="L336" s="327">
        <f>N339</f>
        <v>58</v>
      </c>
    </row>
    <row r="337" spans="1:14">
      <c r="A337" s="328"/>
      <c r="B337" s="331" t="s">
        <v>72</v>
      </c>
      <c r="C337" s="331" t="s">
        <v>76</v>
      </c>
      <c r="D337" s="331" t="s">
        <v>77</v>
      </c>
      <c r="E337" s="331" t="s">
        <v>170</v>
      </c>
      <c r="F337" s="331" t="s">
        <v>10</v>
      </c>
      <c r="G337" s="331" t="s">
        <v>219</v>
      </c>
      <c r="H337" s="331" t="s">
        <v>241</v>
      </c>
      <c r="I337" s="331" t="s">
        <v>242</v>
      </c>
      <c r="J337" s="331" t="s">
        <v>103</v>
      </c>
      <c r="K337" s="331" t="s">
        <v>246</v>
      </c>
      <c r="L337" s="331" t="s">
        <v>247</v>
      </c>
    </row>
    <row r="338" spans="1:14" ht="39.6" customHeight="1">
      <c r="A338" s="329" t="s">
        <v>235</v>
      </c>
      <c r="B338" s="332" t="s">
        <v>236</v>
      </c>
      <c r="C338" s="332" t="s">
        <v>238</v>
      </c>
      <c r="D338" s="332" t="s">
        <v>26</v>
      </c>
      <c r="E338" s="332" t="s">
        <v>29</v>
      </c>
      <c r="F338" s="332" t="s">
        <v>239</v>
      </c>
      <c r="G338" s="335" t="s">
        <v>60</v>
      </c>
      <c r="H338" s="336" t="s">
        <v>16</v>
      </c>
      <c r="I338" s="332" t="s">
        <v>244</v>
      </c>
      <c r="J338" s="335" t="s">
        <v>245</v>
      </c>
      <c r="K338" s="332" t="s">
        <v>116</v>
      </c>
      <c r="L338" s="332" t="s">
        <v>249</v>
      </c>
    </row>
    <row r="339" spans="1:14" ht="42" customHeight="1">
      <c r="A339" s="330">
        <f>VLOOKUP(N339,$O$5:$P$93,2,FALSE)</f>
        <v>0</v>
      </c>
      <c r="B339" s="333">
        <f>VLOOKUP(A339,入力シート!$B$7:$P$101,2,FALSE)</f>
        <v>0</v>
      </c>
      <c r="C339" s="333" t="str">
        <f>VLOOKUP(A339,細目書内訳!$B$11:$M$103,4,FALSE)</f>
        <v>A</v>
      </c>
      <c r="D339" s="333">
        <f>VLOOKUP(A339,入力シート!$B$7:$Q$101,5,FALSE)</f>
        <v>0</v>
      </c>
      <c r="E339" s="333" t="str">
        <f>VLOOKUP(A339,細目書内訳!$B$11:$M$103,6,FALSE)</f>
        <v>C</v>
      </c>
      <c r="F339" s="334">
        <f>SUM(B339:E339)</f>
        <v>0</v>
      </c>
      <c r="G339" s="333" t="str">
        <f>VLOOKUP(A339,細目書内訳!$B$11:$M$103,7,FALSE)</f>
        <v>③</v>
      </c>
      <c r="H339" s="333"/>
      <c r="I339" s="334" t="e">
        <f>G339-H339</f>
        <v>#VALUE!</v>
      </c>
      <c r="J339" s="337"/>
      <c r="K339" s="338" t="e">
        <f>I339+J339</f>
        <v>#VALUE!</v>
      </c>
      <c r="L339" s="338" t="e">
        <f>F339-K339</f>
        <v>#VALUE!</v>
      </c>
      <c r="M339" s="339" t="s">
        <v>251</v>
      </c>
      <c r="N339" s="340">
        <f>N333+1</f>
        <v>58</v>
      </c>
    </row>
    <row r="340" spans="1:14" ht="36.6" customHeight="1"/>
    <row r="341" spans="1:14" ht="21.6" customHeight="1">
      <c r="A341" s="327" t="s">
        <v>234</v>
      </c>
      <c r="G341" s="550" t="s">
        <v>240</v>
      </c>
      <c r="H341" s="550"/>
      <c r="I341" s="550" t="str">
        <f>$I$1</f>
        <v>魚沼集落協定</v>
      </c>
      <c r="J341" s="550"/>
      <c r="K341" s="550"/>
      <c r="L341" s="550"/>
    </row>
    <row r="342" spans="1:14" ht="15.6" customHeight="1">
      <c r="L342" s="327">
        <f>N345</f>
        <v>59</v>
      </c>
    </row>
    <row r="343" spans="1:14">
      <c r="A343" s="328"/>
      <c r="B343" s="331" t="s">
        <v>72</v>
      </c>
      <c r="C343" s="331" t="s">
        <v>76</v>
      </c>
      <c r="D343" s="331" t="s">
        <v>77</v>
      </c>
      <c r="E343" s="331" t="s">
        <v>170</v>
      </c>
      <c r="F343" s="331" t="s">
        <v>10</v>
      </c>
      <c r="G343" s="331" t="s">
        <v>219</v>
      </c>
      <c r="H343" s="331" t="s">
        <v>241</v>
      </c>
      <c r="I343" s="331" t="s">
        <v>242</v>
      </c>
      <c r="J343" s="331" t="s">
        <v>103</v>
      </c>
      <c r="K343" s="331" t="s">
        <v>246</v>
      </c>
      <c r="L343" s="331" t="s">
        <v>247</v>
      </c>
    </row>
    <row r="344" spans="1:14" ht="39.6" customHeight="1">
      <c r="A344" s="329" t="s">
        <v>235</v>
      </c>
      <c r="B344" s="332" t="s">
        <v>236</v>
      </c>
      <c r="C344" s="332" t="s">
        <v>238</v>
      </c>
      <c r="D344" s="332" t="s">
        <v>26</v>
      </c>
      <c r="E344" s="332" t="s">
        <v>29</v>
      </c>
      <c r="F344" s="332" t="s">
        <v>239</v>
      </c>
      <c r="G344" s="335" t="s">
        <v>60</v>
      </c>
      <c r="H344" s="336" t="s">
        <v>16</v>
      </c>
      <c r="I344" s="332" t="s">
        <v>244</v>
      </c>
      <c r="J344" s="335" t="s">
        <v>245</v>
      </c>
      <c r="K344" s="332" t="s">
        <v>116</v>
      </c>
      <c r="L344" s="332" t="s">
        <v>249</v>
      </c>
    </row>
    <row r="345" spans="1:14" ht="42" customHeight="1">
      <c r="A345" s="330">
        <f>VLOOKUP(N345,$O$5:$P$93,2,FALSE)</f>
        <v>0</v>
      </c>
      <c r="B345" s="333">
        <f>VLOOKUP(A345,入力シート!$B$7:$P$101,2,FALSE)</f>
        <v>0</v>
      </c>
      <c r="C345" s="333" t="str">
        <f>VLOOKUP(A345,細目書内訳!$B$11:$M$103,4,FALSE)</f>
        <v>A</v>
      </c>
      <c r="D345" s="333">
        <f>VLOOKUP(A345,入力シート!$B$7:$Q$101,5,FALSE)</f>
        <v>0</v>
      </c>
      <c r="E345" s="333" t="str">
        <f>VLOOKUP(A345,細目書内訳!$B$11:$M$103,6,FALSE)</f>
        <v>C</v>
      </c>
      <c r="F345" s="334">
        <f>SUM(B345:E345)</f>
        <v>0</v>
      </c>
      <c r="G345" s="333" t="str">
        <f>VLOOKUP(A345,細目書内訳!$B$11:$M$103,7,FALSE)</f>
        <v>③</v>
      </c>
      <c r="H345" s="333"/>
      <c r="I345" s="334" t="e">
        <f>G345-H345</f>
        <v>#VALUE!</v>
      </c>
      <c r="J345" s="337"/>
      <c r="K345" s="338" t="e">
        <f>I345+J345</f>
        <v>#VALUE!</v>
      </c>
      <c r="L345" s="338" t="e">
        <f>F345-K345</f>
        <v>#VALUE!</v>
      </c>
      <c r="M345" s="339" t="s">
        <v>251</v>
      </c>
      <c r="N345" s="340">
        <f>N339+1</f>
        <v>59</v>
      </c>
    </row>
    <row r="346" spans="1:14" ht="36.6" customHeight="1"/>
    <row r="347" spans="1:14" ht="21.6" customHeight="1">
      <c r="A347" s="327" t="s">
        <v>234</v>
      </c>
      <c r="G347" s="550" t="s">
        <v>240</v>
      </c>
      <c r="H347" s="550"/>
      <c r="I347" s="550" t="str">
        <f>$I$1</f>
        <v>魚沼集落協定</v>
      </c>
      <c r="J347" s="550"/>
      <c r="K347" s="550"/>
      <c r="L347" s="550"/>
    </row>
    <row r="348" spans="1:14" ht="15.6" customHeight="1">
      <c r="L348" s="327">
        <f>N351</f>
        <v>60</v>
      </c>
    </row>
    <row r="349" spans="1:14">
      <c r="A349" s="328"/>
      <c r="B349" s="331" t="s">
        <v>72</v>
      </c>
      <c r="C349" s="331" t="s">
        <v>76</v>
      </c>
      <c r="D349" s="331" t="s">
        <v>77</v>
      </c>
      <c r="E349" s="331" t="s">
        <v>170</v>
      </c>
      <c r="F349" s="331" t="s">
        <v>10</v>
      </c>
      <c r="G349" s="331" t="s">
        <v>219</v>
      </c>
      <c r="H349" s="331" t="s">
        <v>241</v>
      </c>
      <c r="I349" s="331" t="s">
        <v>242</v>
      </c>
      <c r="J349" s="331" t="s">
        <v>103</v>
      </c>
      <c r="K349" s="331" t="s">
        <v>246</v>
      </c>
      <c r="L349" s="331" t="s">
        <v>247</v>
      </c>
    </row>
    <row r="350" spans="1:14" ht="39.6" customHeight="1">
      <c r="A350" s="329" t="s">
        <v>235</v>
      </c>
      <c r="B350" s="332" t="s">
        <v>236</v>
      </c>
      <c r="C350" s="332" t="s">
        <v>238</v>
      </c>
      <c r="D350" s="332" t="s">
        <v>26</v>
      </c>
      <c r="E350" s="332" t="s">
        <v>29</v>
      </c>
      <c r="F350" s="332" t="s">
        <v>239</v>
      </c>
      <c r="G350" s="335" t="s">
        <v>60</v>
      </c>
      <c r="H350" s="336" t="s">
        <v>16</v>
      </c>
      <c r="I350" s="332" t="s">
        <v>244</v>
      </c>
      <c r="J350" s="335" t="s">
        <v>245</v>
      </c>
      <c r="K350" s="332" t="s">
        <v>116</v>
      </c>
      <c r="L350" s="332" t="s">
        <v>249</v>
      </c>
    </row>
    <row r="351" spans="1:14" ht="42" customHeight="1">
      <c r="A351" s="330">
        <f>VLOOKUP(N351,$O$5:$P$93,2,FALSE)</f>
        <v>0</v>
      </c>
      <c r="B351" s="333">
        <f>VLOOKUP(A351,入力シート!$B$7:$P$101,2,FALSE)</f>
        <v>0</v>
      </c>
      <c r="C351" s="333" t="str">
        <f>VLOOKUP(A351,細目書内訳!$B$11:$M$103,4,FALSE)</f>
        <v>A</v>
      </c>
      <c r="D351" s="333">
        <f>VLOOKUP(A351,入力シート!$B$7:$Q$101,5,FALSE)</f>
        <v>0</v>
      </c>
      <c r="E351" s="333" t="str">
        <f>VLOOKUP(A351,細目書内訳!$B$11:$M$103,6,FALSE)</f>
        <v>C</v>
      </c>
      <c r="F351" s="334">
        <f>SUM(B351:E351)</f>
        <v>0</v>
      </c>
      <c r="G351" s="333" t="str">
        <f>VLOOKUP(A351,細目書内訳!$B$11:$M$103,7,FALSE)</f>
        <v>③</v>
      </c>
      <c r="H351" s="333"/>
      <c r="I351" s="334" t="e">
        <f>G351-H351</f>
        <v>#VALUE!</v>
      </c>
      <c r="J351" s="337"/>
      <c r="K351" s="338" t="e">
        <f>I351+J351</f>
        <v>#VALUE!</v>
      </c>
      <c r="L351" s="338" t="e">
        <f>F351-K351</f>
        <v>#VALUE!</v>
      </c>
      <c r="M351" s="339" t="s">
        <v>251</v>
      </c>
      <c r="N351" s="340">
        <f>N345+1</f>
        <v>60</v>
      </c>
    </row>
    <row r="352" spans="1:14" ht="36.6" customHeight="1"/>
    <row r="353" spans="1:14" ht="21.6" customHeight="1">
      <c r="A353" s="327" t="s">
        <v>234</v>
      </c>
      <c r="G353" s="550" t="s">
        <v>240</v>
      </c>
      <c r="H353" s="550"/>
      <c r="I353" s="550" t="str">
        <f>$I$1</f>
        <v>魚沼集落協定</v>
      </c>
      <c r="J353" s="550"/>
      <c r="K353" s="550"/>
      <c r="L353" s="550"/>
    </row>
    <row r="354" spans="1:14" ht="15.6" customHeight="1">
      <c r="L354" s="327">
        <f>N357</f>
        <v>61</v>
      </c>
    </row>
    <row r="355" spans="1:14">
      <c r="A355" s="328"/>
      <c r="B355" s="331" t="s">
        <v>72</v>
      </c>
      <c r="C355" s="331" t="s">
        <v>76</v>
      </c>
      <c r="D355" s="331" t="s">
        <v>77</v>
      </c>
      <c r="E355" s="331" t="s">
        <v>170</v>
      </c>
      <c r="F355" s="331" t="s">
        <v>10</v>
      </c>
      <c r="G355" s="331" t="s">
        <v>219</v>
      </c>
      <c r="H355" s="331" t="s">
        <v>241</v>
      </c>
      <c r="I355" s="331" t="s">
        <v>242</v>
      </c>
      <c r="J355" s="331" t="s">
        <v>103</v>
      </c>
      <c r="K355" s="331" t="s">
        <v>246</v>
      </c>
      <c r="L355" s="331" t="s">
        <v>247</v>
      </c>
    </row>
    <row r="356" spans="1:14" ht="39.6" customHeight="1">
      <c r="A356" s="329" t="s">
        <v>235</v>
      </c>
      <c r="B356" s="332" t="s">
        <v>236</v>
      </c>
      <c r="C356" s="332" t="s">
        <v>238</v>
      </c>
      <c r="D356" s="332" t="s">
        <v>26</v>
      </c>
      <c r="E356" s="332" t="s">
        <v>29</v>
      </c>
      <c r="F356" s="332" t="s">
        <v>239</v>
      </c>
      <c r="G356" s="335" t="s">
        <v>60</v>
      </c>
      <c r="H356" s="336" t="s">
        <v>16</v>
      </c>
      <c r="I356" s="332" t="s">
        <v>244</v>
      </c>
      <c r="J356" s="335" t="s">
        <v>245</v>
      </c>
      <c r="K356" s="332" t="s">
        <v>116</v>
      </c>
      <c r="L356" s="332" t="s">
        <v>249</v>
      </c>
    </row>
    <row r="357" spans="1:14" ht="42" customHeight="1">
      <c r="A357" s="330">
        <f>VLOOKUP(N357,$O$5:$P$93,2,FALSE)</f>
        <v>0</v>
      </c>
      <c r="B357" s="333">
        <f>VLOOKUP(A357,入力シート!$B$7:$P$101,2,FALSE)</f>
        <v>0</v>
      </c>
      <c r="C357" s="333" t="str">
        <f>VLOOKUP(A357,細目書内訳!$B$11:$M$103,4,FALSE)</f>
        <v>A</v>
      </c>
      <c r="D357" s="333">
        <f>VLOOKUP(A357,入力シート!$B$7:$Q$101,5,FALSE)</f>
        <v>0</v>
      </c>
      <c r="E357" s="333" t="str">
        <f>VLOOKUP(A357,細目書内訳!$B$11:$M$103,6,FALSE)</f>
        <v>C</v>
      </c>
      <c r="F357" s="334">
        <f>SUM(B357:E357)</f>
        <v>0</v>
      </c>
      <c r="G357" s="333" t="str">
        <f>VLOOKUP(A357,細目書内訳!$B$11:$M$103,7,FALSE)</f>
        <v>③</v>
      </c>
      <c r="H357" s="333"/>
      <c r="I357" s="334" t="e">
        <f>G357-H357</f>
        <v>#VALUE!</v>
      </c>
      <c r="J357" s="337"/>
      <c r="K357" s="338" t="e">
        <f>I357+J357</f>
        <v>#VALUE!</v>
      </c>
      <c r="L357" s="338" t="e">
        <f>F357-K357</f>
        <v>#VALUE!</v>
      </c>
      <c r="M357" s="339" t="s">
        <v>251</v>
      </c>
      <c r="N357" s="340">
        <f>N351+1</f>
        <v>61</v>
      </c>
    </row>
    <row r="358" spans="1:14" ht="36.6" customHeight="1"/>
    <row r="359" spans="1:14" ht="21.6" customHeight="1">
      <c r="A359" s="327" t="s">
        <v>234</v>
      </c>
      <c r="G359" s="550" t="s">
        <v>240</v>
      </c>
      <c r="H359" s="550"/>
      <c r="I359" s="550" t="str">
        <f>$I$1</f>
        <v>魚沼集落協定</v>
      </c>
      <c r="J359" s="550"/>
      <c r="K359" s="550"/>
      <c r="L359" s="550"/>
    </row>
    <row r="360" spans="1:14" ht="15.6" customHeight="1">
      <c r="L360" s="327">
        <f>N363</f>
        <v>62</v>
      </c>
    </row>
    <row r="361" spans="1:14">
      <c r="A361" s="328"/>
      <c r="B361" s="331" t="s">
        <v>72</v>
      </c>
      <c r="C361" s="331" t="s">
        <v>76</v>
      </c>
      <c r="D361" s="331" t="s">
        <v>77</v>
      </c>
      <c r="E361" s="331" t="s">
        <v>170</v>
      </c>
      <c r="F361" s="331" t="s">
        <v>10</v>
      </c>
      <c r="G361" s="331" t="s">
        <v>219</v>
      </c>
      <c r="H361" s="331" t="s">
        <v>241</v>
      </c>
      <c r="I361" s="331" t="s">
        <v>242</v>
      </c>
      <c r="J361" s="331" t="s">
        <v>103</v>
      </c>
      <c r="K361" s="331" t="s">
        <v>246</v>
      </c>
      <c r="L361" s="331" t="s">
        <v>247</v>
      </c>
    </row>
    <row r="362" spans="1:14" ht="39.6" customHeight="1">
      <c r="A362" s="329" t="s">
        <v>235</v>
      </c>
      <c r="B362" s="332" t="s">
        <v>236</v>
      </c>
      <c r="C362" s="332" t="s">
        <v>238</v>
      </c>
      <c r="D362" s="332" t="s">
        <v>26</v>
      </c>
      <c r="E362" s="332" t="s">
        <v>29</v>
      </c>
      <c r="F362" s="332" t="s">
        <v>239</v>
      </c>
      <c r="G362" s="335" t="s">
        <v>60</v>
      </c>
      <c r="H362" s="336" t="s">
        <v>16</v>
      </c>
      <c r="I362" s="332" t="s">
        <v>244</v>
      </c>
      <c r="J362" s="335" t="s">
        <v>245</v>
      </c>
      <c r="K362" s="332" t="s">
        <v>116</v>
      </c>
      <c r="L362" s="332" t="s">
        <v>249</v>
      </c>
    </row>
    <row r="363" spans="1:14" ht="42" customHeight="1">
      <c r="A363" s="330">
        <f>VLOOKUP(N363,$O$5:$P$93,2,FALSE)</f>
        <v>0</v>
      </c>
      <c r="B363" s="333">
        <f>VLOOKUP(A363,入力シート!$B$7:$P$101,2,FALSE)</f>
        <v>0</v>
      </c>
      <c r="C363" s="333" t="str">
        <f>VLOOKUP(A363,細目書内訳!$B$11:$M$103,4,FALSE)</f>
        <v>A</v>
      </c>
      <c r="D363" s="333">
        <f>VLOOKUP(A363,入力シート!$B$7:$Q$101,5,FALSE)</f>
        <v>0</v>
      </c>
      <c r="E363" s="333" t="str">
        <f>VLOOKUP(A363,細目書内訳!$B$11:$M$103,6,FALSE)</f>
        <v>C</v>
      </c>
      <c r="F363" s="334">
        <f>SUM(B363:E363)</f>
        <v>0</v>
      </c>
      <c r="G363" s="333" t="str">
        <f>VLOOKUP(A363,細目書内訳!$B$11:$M$103,7,FALSE)</f>
        <v>③</v>
      </c>
      <c r="H363" s="333"/>
      <c r="I363" s="334" t="e">
        <f>G363-H363</f>
        <v>#VALUE!</v>
      </c>
      <c r="J363" s="337"/>
      <c r="K363" s="338" t="e">
        <f>I363+J363</f>
        <v>#VALUE!</v>
      </c>
      <c r="L363" s="338" t="e">
        <f>F363-K363</f>
        <v>#VALUE!</v>
      </c>
      <c r="M363" s="339" t="s">
        <v>251</v>
      </c>
      <c r="N363" s="340">
        <f>N357+1</f>
        <v>62</v>
      </c>
    </row>
    <row r="364" spans="1:14" ht="36.6" customHeight="1"/>
    <row r="365" spans="1:14" ht="21.6" customHeight="1">
      <c r="A365" s="327" t="s">
        <v>234</v>
      </c>
      <c r="G365" s="550" t="s">
        <v>240</v>
      </c>
      <c r="H365" s="550"/>
      <c r="I365" s="550" t="str">
        <f>$I$1</f>
        <v>魚沼集落協定</v>
      </c>
      <c r="J365" s="550"/>
      <c r="K365" s="550"/>
      <c r="L365" s="550"/>
    </row>
    <row r="366" spans="1:14" ht="15.6" customHeight="1">
      <c r="L366" s="327">
        <f>N369</f>
        <v>63</v>
      </c>
    </row>
    <row r="367" spans="1:14">
      <c r="A367" s="328"/>
      <c r="B367" s="331" t="s">
        <v>72</v>
      </c>
      <c r="C367" s="331" t="s">
        <v>76</v>
      </c>
      <c r="D367" s="331" t="s">
        <v>77</v>
      </c>
      <c r="E367" s="331" t="s">
        <v>170</v>
      </c>
      <c r="F367" s="331" t="s">
        <v>10</v>
      </c>
      <c r="G367" s="331" t="s">
        <v>219</v>
      </c>
      <c r="H367" s="331" t="s">
        <v>241</v>
      </c>
      <c r="I367" s="331" t="s">
        <v>242</v>
      </c>
      <c r="J367" s="331" t="s">
        <v>103</v>
      </c>
      <c r="K367" s="331" t="s">
        <v>246</v>
      </c>
      <c r="L367" s="331" t="s">
        <v>247</v>
      </c>
    </row>
    <row r="368" spans="1:14" ht="39.6" customHeight="1">
      <c r="A368" s="329" t="s">
        <v>235</v>
      </c>
      <c r="B368" s="332" t="s">
        <v>236</v>
      </c>
      <c r="C368" s="332" t="s">
        <v>238</v>
      </c>
      <c r="D368" s="332" t="s">
        <v>26</v>
      </c>
      <c r="E368" s="332" t="s">
        <v>29</v>
      </c>
      <c r="F368" s="332" t="s">
        <v>239</v>
      </c>
      <c r="G368" s="335" t="s">
        <v>60</v>
      </c>
      <c r="H368" s="336" t="s">
        <v>16</v>
      </c>
      <c r="I368" s="332" t="s">
        <v>244</v>
      </c>
      <c r="J368" s="335" t="s">
        <v>245</v>
      </c>
      <c r="K368" s="332" t="s">
        <v>116</v>
      </c>
      <c r="L368" s="332" t="s">
        <v>249</v>
      </c>
    </row>
    <row r="369" spans="1:14" ht="42" customHeight="1">
      <c r="A369" s="330">
        <f>VLOOKUP(N369,$O$5:$P$93,2,FALSE)</f>
        <v>0</v>
      </c>
      <c r="B369" s="333">
        <f>VLOOKUP(A369,入力シート!$B$7:$P$101,2,FALSE)</f>
        <v>0</v>
      </c>
      <c r="C369" s="333" t="str">
        <f>VLOOKUP(A369,細目書内訳!$B$11:$M$103,4,FALSE)</f>
        <v>A</v>
      </c>
      <c r="D369" s="333">
        <f>VLOOKUP(A369,入力シート!$B$7:$Q$101,5,FALSE)</f>
        <v>0</v>
      </c>
      <c r="E369" s="333" t="str">
        <f>VLOOKUP(A369,細目書内訳!$B$11:$M$103,6,FALSE)</f>
        <v>C</v>
      </c>
      <c r="F369" s="334">
        <f>SUM(B369:E369)</f>
        <v>0</v>
      </c>
      <c r="G369" s="333" t="str">
        <f>VLOOKUP(A369,細目書内訳!$B$11:$M$103,7,FALSE)</f>
        <v>③</v>
      </c>
      <c r="H369" s="333"/>
      <c r="I369" s="334" t="e">
        <f>G369-H369</f>
        <v>#VALUE!</v>
      </c>
      <c r="J369" s="337"/>
      <c r="K369" s="338" t="e">
        <f>I369+J369</f>
        <v>#VALUE!</v>
      </c>
      <c r="L369" s="338" t="e">
        <f>F369-K369</f>
        <v>#VALUE!</v>
      </c>
      <c r="M369" s="339" t="s">
        <v>251</v>
      </c>
      <c r="N369" s="340">
        <f>N363+1</f>
        <v>63</v>
      </c>
    </row>
    <row r="370" spans="1:14" ht="21.6" customHeight="1">
      <c r="A370" s="327" t="s">
        <v>234</v>
      </c>
      <c r="G370" s="550" t="s">
        <v>240</v>
      </c>
      <c r="H370" s="550"/>
      <c r="I370" s="550" t="str">
        <f>$I$1</f>
        <v>魚沼集落協定</v>
      </c>
      <c r="J370" s="550"/>
      <c r="K370" s="550"/>
      <c r="L370" s="550"/>
    </row>
    <row r="371" spans="1:14" ht="15.6" customHeight="1">
      <c r="L371" s="327">
        <f>N374</f>
        <v>64</v>
      </c>
    </row>
    <row r="372" spans="1:14">
      <c r="A372" s="328"/>
      <c r="B372" s="331" t="s">
        <v>72</v>
      </c>
      <c r="C372" s="331" t="s">
        <v>76</v>
      </c>
      <c r="D372" s="331" t="s">
        <v>77</v>
      </c>
      <c r="E372" s="331" t="s">
        <v>170</v>
      </c>
      <c r="F372" s="331" t="s">
        <v>10</v>
      </c>
      <c r="G372" s="331" t="s">
        <v>219</v>
      </c>
      <c r="H372" s="331" t="s">
        <v>241</v>
      </c>
      <c r="I372" s="331" t="s">
        <v>242</v>
      </c>
      <c r="J372" s="331" t="s">
        <v>103</v>
      </c>
      <c r="K372" s="331" t="s">
        <v>246</v>
      </c>
      <c r="L372" s="331" t="s">
        <v>247</v>
      </c>
    </row>
    <row r="373" spans="1:14" ht="39.6" customHeight="1">
      <c r="A373" s="329" t="s">
        <v>235</v>
      </c>
      <c r="B373" s="332" t="s">
        <v>236</v>
      </c>
      <c r="C373" s="332" t="s">
        <v>238</v>
      </c>
      <c r="D373" s="332" t="s">
        <v>26</v>
      </c>
      <c r="E373" s="332" t="s">
        <v>29</v>
      </c>
      <c r="F373" s="332" t="s">
        <v>239</v>
      </c>
      <c r="G373" s="335" t="s">
        <v>60</v>
      </c>
      <c r="H373" s="336" t="s">
        <v>16</v>
      </c>
      <c r="I373" s="332" t="s">
        <v>244</v>
      </c>
      <c r="J373" s="335" t="s">
        <v>245</v>
      </c>
      <c r="K373" s="332" t="s">
        <v>116</v>
      </c>
      <c r="L373" s="332" t="s">
        <v>249</v>
      </c>
    </row>
    <row r="374" spans="1:14" ht="42" customHeight="1">
      <c r="A374" s="330">
        <f>VLOOKUP(N374,$O$5:$P$93,2,FALSE)</f>
        <v>0</v>
      </c>
      <c r="B374" s="333">
        <f>VLOOKUP(A374,入力シート!$B$7:$P$101,2,FALSE)</f>
        <v>0</v>
      </c>
      <c r="C374" s="333" t="str">
        <f>VLOOKUP(A374,細目書内訳!$B$11:$M$103,4,FALSE)</f>
        <v>A</v>
      </c>
      <c r="D374" s="333">
        <f>VLOOKUP(A374,入力シート!$B$7:$Q$101,5,FALSE)</f>
        <v>0</v>
      </c>
      <c r="E374" s="333" t="str">
        <f>VLOOKUP(A374,細目書内訳!$B$11:$M$103,6,FALSE)</f>
        <v>C</v>
      </c>
      <c r="F374" s="334">
        <f>SUM(B374:E374)</f>
        <v>0</v>
      </c>
      <c r="G374" s="333" t="str">
        <f>VLOOKUP(A374,細目書内訳!$B$11:$M$103,7,FALSE)</f>
        <v>③</v>
      </c>
      <c r="H374" s="333"/>
      <c r="I374" s="334" t="e">
        <f>G374-H374</f>
        <v>#VALUE!</v>
      </c>
      <c r="J374" s="337"/>
      <c r="K374" s="338" t="e">
        <f>I374+J374</f>
        <v>#VALUE!</v>
      </c>
      <c r="L374" s="338" t="e">
        <f>F374-K374</f>
        <v>#VALUE!</v>
      </c>
      <c r="M374" s="339" t="s">
        <v>251</v>
      </c>
      <c r="N374" s="340">
        <f>N369+1</f>
        <v>64</v>
      </c>
    </row>
    <row r="375" spans="1:14" ht="36.6" customHeight="1"/>
    <row r="376" spans="1:14" ht="21.6" customHeight="1">
      <c r="A376" s="327" t="s">
        <v>234</v>
      </c>
      <c r="G376" s="550" t="s">
        <v>240</v>
      </c>
      <c r="H376" s="550"/>
      <c r="I376" s="550" t="str">
        <f>$I$1</f>
        <v>魚沼集落協定</v>
      </c>
      <c r="J376" s="550"/>
      <c r="K376" s="550"/>
      <c r="L376" s="550"/>
    </row>
    <row r="377" spans="1:14" ht="15.6" customHeight="1">
      <c r="L377" s="327">
        <f>N380</f>
        <v>65</v>
      </c>
    </row>
    <row r="378" spans="1:14">
      <c r="A378" s="328"/>
      <c r="B378" s="331" t="s">
        <v>72</v>
      </c>
      <c r="C378" s="331" t="s">
        <v>76</v>
      </c>
      <c r="D378" s="331" t="s">
        <v>77</v>
      </c>
      <c r="E378" s="331" t="s">
        <v>170</v>
      </c>
      <c r="F378" s="331" t="s">
        <v>10</v>
      </c>
      <c r="G378" s="331" t="s">
        <v>219</v>
      </c>
      <c r="H378" s="331" t="s">
        <v>241</v>
      </c>
      <c r="I378" s="331" t="s">
        <v>242</v>
      </c>
      <c r="J378" s="331" t="s">
        <v>103</v>
      </c>
      <c r="K378" s="331" t="s">
        <v>246</v>
      </c>
      <c r="L378" s="331" t="s">
        <v>247</v>
      </c>
    </row>
    <row r="379" spans="1:14" ht="39.6" customHeight="1">
      <c r="A379" s="329" t="s">
        <v>235</v>
      </c>
      <c r="B379" s="332" t="s">
        <v>236</v>
      </c>
      <c r="C379" s="332" t="s">
        <v>238</v>
      </c>
      <c r="D379" s="332" t="s">
        <v>26</v>
      </c>
      <c r="E379" s="332" t="s">
        <v>29</v>
      </c>
      <c r="F379" s="332" t="s">
        <v>239</v>
      </c>
      <c r="G379" s="335" t="s">
        <v>60</v>
      </c>
      <c r="H379" s="336" t="s">
        <v>16</v>
      </c>
      <c r="I379" s="332" t="s">
        <v>244</v>
      </c>
      <c r="J379" s="335" t="s">
        <v>245</v>
      </c>
      <c r="K379" s="332" t="s">
        <v>116</v>
      </c>
      <c r="L379" s="332" t="s">
        <v>249</v>
      </c>
    </row>
    <row r="380" spans="1:14" ht="42" customHeight="1">
      <c r="A380" s="330">
        <f>VLOOKUP(N380,$O$5:$P$93,2,FALSE)</f>
        <v>0</v>
      </c>
      <c r="B380" s="333">
        <f>VLOOKUP(A380,入力シート!$B$7:$P$101,2,FALSE)</f>
        <v>0</v>
      </c>
      <c r="C380" s="333" t="str">
        <f>VLOOKUP(A380,細目書内訳!$B$11:$M$103,4,FALSE)</f>
        <v>A</v>
      </c>
      <c r="D380" s="333">
        <f>VLOOKUP(A380,入力シート!$B$7:$Q$101,5,FALSE)</f>
        <v>0</v>
      </c>
      <c r="E380" s="333" t="str">
        <f>VLOOKUP(A380,細目書内訳!$B$11:$M$103,6,FALSE)</f>
        <v>C</v>
      </c>
      <c r="F380" s="334">
        <f>SUM(B380:E380)</f>
        <v>0</v>
      </c>
      <c r="G380" s="333" t="str">
        <f>VLOOKUP(A380,細目書内訳!$B$11:$M$103,7,FALSE)</f>
        <v>③</v>
      </c>
      <c r="H380" s="333"/>
      <c r="I380" s="334" t="e">
        <f>G380-H380</f>
        <v>#VALUE!</v>
      </c>
      <c r="J380" s="337"/>
      <c r="K380" s="338" t="e">
        <f>I380+J380</f>
        <v>#VALUE!</v>
      </c>
      <c r="L380" s="338" t="e">
        <f>F380-K380</f>
        <v>#VALUE!</v>
      </c>
      <c r="M380" s="339" t="s">
        <v>251</v>
      </c>
      <c r="N380" s="340">
        <f>N374+1</f>
        <v>65</v>
      </c>
    </row>
    <row r="381" spans="1:14" ht="36.6" customHeight="1"/>
    <row r="382" spans="1:14" ht="21.6" customHeight="1">
      <c r="A382" s="327" t="s">
        <v>234</v>
      </c>
      <c r="G382" s="550" t="s">
        <v>240</v>
      </c>
      <c r="H382" s="550"/>
      <c r="I382" s="550" t="str">
        <f>$I$1</f>
        <v>魚沼集落協定</v>
      </c>
      <c r="J382" s="550"/>
      <c r="K382" s="550"/>
      <c r="L382" s="550"/>
    </row>
    <row r="383" spans="1:14" ht="15.6" customHeight="1">
      <c r="L383" s="327">
        <f>N386</f>
        <v>66</v>
      </c>
    </row>
    <row r="384" spans="1:14">
      <c r="A384" s="328"/>
      <c r="B384" s="331" t="s">
        <v>72</v>
      </c>
      <c r="C384" s="331" t="s">
        <v>76</v>
      </c>
      <c r="D384" s="331" t="s">
        <v>77</v>
      </c>
      <c r="E384" s="331" t="s">
        <v>170</v>
      </c>
      <c r="F384" s="331" t="s">
        <v>10</v>
      </c>
      <c r="G384" s="331" t="s">
        <v>219</v>
      </c>
      <c r="H384" s="331" t="s">
        <v>241</v>
      </c>
      <c r="I384" s="331" t="s">
        <v>242</v>
      </c>
      <c r="J384" s="331" t="s">
        <v>103</v>
      </c>
      <c r="K384" s="331" t="s">
        <v>246</v>
      </c>
      <c r="L384" s="331" t="s">
        <v>247</v>
      </c>
    </row>
    <row r="385" spans="1:14" ht="39.6" customHeight="1">
      <c r="A385" s="329" t="s">
        <v>235</v>
      </c>
      <c r="B385" s="332" t="s">
        <v>236</v>
      </c>
      <c r="C385" s="332" t="s">
        <v>238</v>
      </c>
      <c r="D385" s="332" t="s">
        <v>26</v>
      </c>
      <c r="E385" s="332" t="s">
        <v>29</v>
      </c>
      <c r="F385" s="332" t="s">
        <v>239</v>
      </c>
      <c r="G385" s="335" t="s">
        <v>60</v>
      </c>
      <c r="H385" s="336" t="s">
        <v>16</v>
      </c>
      <c r="I385" s="332" t="s">
        <v>244</v>
      </c>
      <c r="J385" s="335" t="s">
        <v>245</v>
      </c>
      <c r="K385" s="332" t="s">
        <v>116</v>
      </c>
      <c r="L385" s="332" t="s">
        <v>249</v>
      </c>
    </row>
    <row r="386" spans="1:14" ht="42" customHeight="1">
      <c r="A386" s="330">
        <f>VLOOKUP(N386,$O$5:$P$93,2,FALSE)</f>
        <v>0</v>
      </c>
      <c r="B386" s="333">
        <f>VLOOKUP(A386,入力シート!$B$7:$P$101,2,FALSE)</f>
        <v>0</v>
      </c>
      <c r="C386" s="333" t="str">
        <f>VLOOKUP(A386,細目書内訳!$B$11:$M$103,4,FALSE)</f>
        <v>A</v>
      </c>
      <c r="D386" s="333">
        <f>VLOOKUP(A386,入力シート!$B$7:$Q$101,5,FALSE)</f>
        <v>0</v>
      </c>
      <c r="E386" s="333" t="str">
        <f>VLOOKUP(A386,細目書内訳!$B$11:$M$103,6,FALSE)</f>
        <v>C</v>
      </c>
      <c r="F386" s="334">
        <f>SUM(B386:E386)</f>
        <v>0</v>
      </c>
      <c r="G386" s="333" t="str">
        <f>VLOOKUP(A386,細目書内訳!$B$11:$M$103,7,FALSE)</f>
        <v>③</v>
      </c>
      <c r="H386" s="333"/>
      <c r="I386" s="334" t="e">
        <f>G386-H386</f>
        <v>#VALUE!</v>
      </c>
      <c r="J386" s="337"/>
      <c r="K386" s="338" t="e">
        <f>I386+J386</f>
        <v>#VALUE!</v>
      </c>
      <c r="L386" s="338" t="e">
        <f>F386-K386</f>
        <v>#VALUE!</v>
      </c>
      <c r="M386" s="339" t="s">
        <v>251</v>
      </c>
      <c r="N386" s="340">
        <f>N380+1</f>
        <v>66</v>
      </c>
    </row>
    <row r="387" spans="1:14" ht="36.6" customHeight="1"/>
    <row r="388" spans="1:14" ht="21.6" customHeight="1">
      <c r="A388" s="327" t="s">
        <v>234</v>
      </c>
      <c r="G388" s="550" t="s">
        <v>240</v>
      </c>
      <c r="H388" s="550"/>
      <c r="I388" s="550" t="str">
        <f>$I$1</f>
        <v>魚沼集落協定</v>
      </c>
      <c r="J388" s="550"/>
      <c r="K388" s="550"/>
      <c r="L388" s="550"/>
    </row>
    <row r="389" spans="1:14" ht="15.6" customHeight="1">
      <c r="L389" s="327">
        <f>N392</f>
        <v>67</v>
      </c>
    </row>
    <row r="390" spans="1:14">
      <c r="A390" s="328"/>
      <c r="B390" s="331" t="s">
        <v>72</v>
      </c>
      <c r="C390" s="331" t="s">
        <v>76</v>
      </c>
      <c r="D390" s="331" t="s">
        <v>77</v>
      </c>
      <c r="E390" s="331" t="s">
        <v>170</v>
      </c>
      <c r="F390" s="331" t="s">
        <v>10</v>
      </c>
      <c r="G390" s="331" t="s">
        <v>219</v>
      </c>
      <c r="H390" s="331" t="s">
        <v>241</v>
      </c>
      <c r="I390" s="331" t="s">
        <v>242</v>
      </c>
      <c r="J390" s="331" t="s">
        <v>103</v>
      </c>
      <c r="K390" s="331" t="s">
        <v>246</v>
      </c>
      <c r="L390" s="331" t="s">
        <v>247</v>
      </c>
    </row>
    <row r="391" spans="1:14" ht="39.6" customHeight="1">
      <c r="A391" s="329" t="s">
        <v>235</v>
      </c>
      <c r="B391" s="332" t="s">
        <v>236</v>
      </c>
      <c r="C391" s="332" t="s">
        <v>238</v>
      </c>
      <c r="D391" s="332" t="s">
        <v>26</v>
      </c>
      <c r="E391" s="332" t="s">
        <v>29</v>
      </c>
      <c r="F391" s="332" t="s">
        <v>239</v>
      </c>
      <c r="G391" s="335" t="s">
        <v>60</v>
      </c>
      <c r="H391" s="336" t="s">
        <v>16</v>
      </c>
      <c r="I391" s="332" t="s">
        <v>244</v>
      </c>
      <c r="J391" s="335" t="s">
        <v>245</v>
      </c>
      <c r="K391" s="332" t="s">
        <v>116</v>
      </c>
      <c r="L391" s="332" t="s">
        <v>249</v>
      </c>
    </row>
    <row r="392" spans="1:14" ht="42" customHeight="1">
      <c r="A392" s="330">
        <f>VLOOKUP(N392,$O$5:$P$93,2,FALSE)</f>
        <v>0</v>
      </c>
      <c r="B392" s="333">
        <f>VLOOKUP(A392,入力シート!$B$7:$P$101,2,FALSE)</f>
        <v>0</v>
      </c>
      <c r="C392" s="333" t="str">
        <f>VLOOKUP(A392,細目書内訳!$B$11:$M$103,4,FALSE)</f>
        <v>A</v>
      </c>
      <c r="D392" s="333">
        <f>VLOOKUP(A392,入力シート!$B$7:$Q$101,5,FALSE)</f>
        <v>0</v>
      </c>
      <c r="E392" s="333" t="str">
        <f>VLOOKUP(A392,細目書内訳!$B$11:$M$103,6,FALSE)</f>
        <v>C</v>
      </c>
      <c r="F392" s="334">
        <f>SUM(B392:E392)</f>
        <v>0</v>
      </c>
      <c r="G392" s="333" t="str">
        <f>VLOOKUP(A392,細目書内訳!$B$11:$M$103,7,FALSE)</f>
        <v>③</v>
      </c>
      <c r="H392" s="333"/>
      <c r="I392" s="334" t="e">
        <f>G392-H392</f>
        <v>#VALUE!</v>
      </c>
      <c r="J392" s="337"/>
      <c r="K392" s="338" t="e">
        <f>I392+J392</f>
        <v>#VALUE!</v>
      </c>
      <c r="L392" s="338" t="e">
        <f>F392-K392</f>
        <v>#VALUE!</v>
      </c>
      <c r="M392" s="339" t="s">
        <v>251</v>
      </c>
      <c r="N392" s="340">
        <f>N386+1</f>
        <v>67</v>
      </c>
    </row>
    <row r="393" spans="1:14" ht="36.6" customHeight="1"/>
    <row r="394" spans="1:14" ht="21.6" customHeight="1">
      <c r="A394" s="327" t="s">
        <v>234</v>
      </c>
      <c r="G394" s="550" t="s">
        <v>240</v>
      </c>
      <c r="H394" s="550"/>
      <c r="I394" s="550" t="str">
        <f>$I$1</f>
        <v>魚沼集落協定</v>
      </c>
      <c r="J394" s="550"/>
      <c r="K394" s="550"/>
      <c r="L394" s="550"/>
    </row>
    <row r="395" spans="1:14" ht="15.6" customHeight="1">
      <c r="L395" s="327">
        <f>N398</f>
        <v>68</v>
      </c>
    </row>
    <row r="396" spans="1:14">
      <c r="A396" s="328"/>
      <c r="B396" s="331" t="s">
        <v>72</v>
      </c>
      <c r="C396" s="331" t="s">
        <v>76</v>
      </c>
      <c r="D396" s="331" t="s">
        <v>77</v>
      </c>
      <c r="E396" s="331" t="s">
        <v>170</v>
      </c>
      <c r="F396" s="331" t="s">
        <v>10</v>
      </c>
      <c r="G396" s="331" t="s">
        <v>219</v>
      </c>
      <c r="H396" s="331" t="s">
        <v>241</v>
      </c>
      <c r="I396" s="331" t="s">
        <v>242</v>
      </c>
      <c r="J396" s="331" t="s">
        <v>103</v>
      </c>
      <c r="K396" s="331" t="s">
        <v>246</v>
      </c>
      <c r="L396" s="331" t="s">
        <v>247</v>
      </c>
    </row>
    <row r="397" spans="1:14" ht="39.6" customHeight="1">
      <c r="A397" s="329" t="s">
        <v>235</v>
      </c>
      <c r="B397" s="332" t="s">
        <v>236</v>
      </c>
      <c r="C397" s="332" t="s">
        <v>238</v>
      </c>
      <c r="D397" s="332" t="s">
        <v>26</v>
      </c>
      <c r="E397" s="332" t="s">
        <v>29</v>
      </c>
      <c r="F397" s="332" t="s">
        <v>239</v>
      </c>
      <c r="G397" s="335" t="s">
        <v>60</v>
      </c>
      <c r="H397" s="336" t="s">
        <v>16</v>
      </c>
      <c r="I397" s="332" t="s">
        <v>244</v>
      </c>
      <c r="J397" s="335" t="s">
        <v>245</v>
      </c>
      <c r="K397" s="332" t="s">
        <v>116</v>
      </c>
      <c r="L397" s="332" t="s">
        <v>249</v>
      </c>
    </row>
    <row r="398" spans="1:14" ht="42" customHeight="1">
      <c r="A398" s="330">
        <f>VLOOKUP(N398,$O$5:$P$93,2,FALSE)</f>
        <v>0</v>
      </c>
      <c r="B398" s="333">
        <f>VLOOKUP(A398,入力シート!$B$7:$P$101,2,FALSE)</f>
        <v>0</v>
      </c>
      <c r="C398" s="333" t="str">
        <f>VLOOKUP(A398,細目書内訳!$B$11:$M$103,4,FALSE)</f>
        <v>A</v>
      </c>
      <c r="D398" s="333">
        <f>VLOOKUP(A398,入力シート!$B$7:$Q$101,5,FALSE)</f>
        <v>0</v>
      </c>
      <c r="E398" s="333" t="str">
        <f>VLOOKUP(A398,細目書内訳!$B$11:$M$103,6,FALSE)</f>
        <v>C</v>
      </c>
      <c r="F398" s="334">
        <f>SUM(B398:E398)</f>
        <v>0</v>
      </c>
      <c r="G398" s="333" t="str">
        <f>VLOOKUP(A398,細目書内訳!$B$11:$M$103,7,FALSE)</f>
        <v>③</v>
      </c>
      <c r="H398" s="333"/>
      <c r="I398" s="334" t="e">
        <f>G398-H398</f>
        <v>#VALUE!</v>
      </c>
      <c r="J398" s="337"/>
      <c r="K398" s="338" t="e">
        <f>I398+J398</f>
        <v>#VALUE!</v>
      </c>
      <c r="L398" s="338" t="e">
        <f>F398-K398</f>
        <v>#VALUE!</v>
      </c>
      <c r="M398" s="339" t="s">
        <v>251</v>
      </c>
      <c r="N398" s="340">
        <f>N392+1</f>
        <v>68</v>
      </c>
    </row>
    <row r="399" spans="1:14" ht="36.6" customHeight="1"/>
    <row r="400" spans="1:14" ht="21.6" customHeight="1">
      <c r="A400" s="327" t="s">
        <v>234</v>
      </c>
      <c r="G400" s="550" t="s">
        <v>240</v>
      </c>
      <c r="H400" s="550"/>
      <c r="I400" s="550" t="str">
        <f>$I$1</f>
        <v>魚沼集落協定</v>
      </c>
      <c r="J400" s="550"/>
      <c r="K400" s="550"/>
      <c r="L400" s="550"/>
    </row>
    <row r="401" spans="1:14" ht="15.6" customHeight="1">
      <c r="L401" s="327">
        <f>N404</f>
        <v>69</v>
      </c>
    </row>
    <row r="402" spans="1:14">
      <c r="A402" s="328"/>
      <c r="B402" s="331" t="s">
        <v>72</v>
      </c>
      <c r="C402" s="331" t="s">
        <v>76</v>
      </c>
      <c r="D402" s="331" t="s">
        <v>77</v>
      </c>
      <c r="E402" s="331" t="s">
        <v>170</v>
      </c>
      <c r="F402" s="331" t="s">
        <v>10</v>
      </c>
      <c r="G402" s="331" t="s">
        <v>219</v>
      </c>
      <c r="H402" s="331" t="s">
        <v>241</v>
      </c>
      <c r="I402" s="331" t="s">
        <v>242</v>
      </c>
      <c r="J402" s="331" t="s">
        <v>103</v>
      </c>
      <c r="K402" s="331" t="s">
        <v>246</v>
      </c>
      <c r="L402" s="331" t="s">
        <v>247</v>
      </c>
    </row>
    <row r="403" spans="1:14" ht="39.6" customHeight="1">
      <c r="A403" s="329" t="s">
        <v>235</v>
      </c>
      <c r="B403" s="332" t="s">
        <v>236</v>
      </c>
      <c r="C403" s="332" t="s">
        <v>238</v>
      </c>
      <c r="D403" s="332" t="s">
        <v>26</v>
      </c>
      <c r="E403" s="332" t="s">
        <v>29</v>
      </c>
      <c r="F403" s="332" t="s">
        <v>239</v>
      </c>
      <c r="G403" s="335" t="s">
        <v>60</v>
      </c>
      <c r="H403" s="336" t="s">
        <v>16</v>
      </c>
      <c r="I403" s="332" t="s">
        <v>244</v>
      </c>
      <c r="J403" s="335" t="s">
        <v>245</v>
      </c>
      <c r="K403" s="332" t="s">
        <v>116</v>
      </c>
      <c r="L403" s="332" t="s">
        <v>249</v>
      </c>
    </row>
    <row r="404" spans="1:14" ht="42" customHeight="1">
      <c r="A404" s="330">
        <f>VLOOKUP(N404,$O$5:$P$93,2,FALSE)</f>
        <v>0</v>
      </c>
      <c r="B404" s="333">
        <f>VLOOKUP(A404,入力シート!$B$7:$P$101,2,FALSE)</f>
        <v>0</v>
      </c>
      <c r="C404" s="333" t="str">
        <f>VLOOKUP(A404,細目書内訳!$B$11:$M$103,4,FALSE)</f>
        <v>A</v>
      </c>
      <c r="D404" s="333">
        <f>VLOOKUP(A404,入力シート!$B$7:$Q$101,5,FALSE)</f>
        <v>0</v>
      </c>
      <c r="E404" s="333" t="str">
        <f>VLOOKUP(A404,細目書内訳!$B$11:$M$103,6,FALSE)</f>
        <v>C</v>
      </c>
      <c r="F404" s="334">
        <f>SUM(B404:E404)</f>
        <v>0</v>
      </c>
      <c r="G404" s="333" t="str">
        <f>VLOOKUP(A404,細目書内訳!$B$11:$M$103,7,FALSE)</f>
        <v>③</v>
      </c>
      <c r="H404" s="333"/>
      <c r="I404" s="334" t="e">
        <f>G404-H404</f>
        <v>#VALUE!</v>
      </c>
      <c r="J404" s="337"/>
      <c r="K404" s="338" t="e">
        <f>I404+J404</f>
        <v>#VALUE!</v>
      </c>
      <c r="L404" s="338" t="e">
        <f>F404-K404</f>
        <v>#VALUE!</v>
      </c>
      <c r="M404" s="339" t="s">
        <v>251</v>
      </c>
      <c r="N404" s="340">
        <f>N398+1</f>
        <v>69</v>
      </c>
    </row>
    <row r="405" spans="1:14" ht="36.6" customHeight="1"/>
    <row r="406" spans="1:14" ht="21.6" customHeight="1">
      <c r="A406" s="327" t="s">
        <v>234</v>
      </c>
      <c r="G406" s="550" t="s">
        <v>240</v>
      </c>
      <c r="H406" s="550"/>
      <c r="I406" s="550" t="str">
        <f>$I$1</f>
        <v>魚沼集落協定</v>
      </c>
      <c r="J406" s="550"/>
      <c r="K406" s="550"/>
      <c r="L406" s="550"/>
    </row>
    <row r="407" spans="1:14" ht="15.6" customHeight="1">
      <c r="L407" s="327">
        <f>N410</f>
        <v>70</v>
      </c>
    </row>
    <row r="408" spans="1:14">
      <c r="A408" s="328"/>
      <c r="B408" s="331" t="s">
        <v>72</v>
      </c>
      <c r="C408" s="331" t="s">
        <v>76</v>
      </c>
      <c r="D408" s="331" t="s">
        <v>77</v>
      </c>
      <c r="E408" s="331" t="s">
        <v>170</v>
      </c>
      <c r="F408" s="331" t="s">
        <v>10</v>
      </c>
      <c r="G408" s="331" t="s">
        <v>219</v>
      </c>
      <c r="H408" s="331" t="s">
        <v>241</v>
      </c>
      <c r="I408" s="331" t="s">
        <v>242</v>
      </c>
      <c r="J408" s="331" t="s">
        <v>103</v>
      </c>
      <c r="K408" s="331" t="s">
        <v>246</v>
      </c>
      <c r="L408" s="331" t="s">
        <v>247</v>
      </c>
    </row>
    <row r="409" spans="1:14" ht="39.6" customHeight="1">
      <c r="A409" s="329" t="s">
        <v>235</v>
      </c>
      <c r="B409" s="332" t="s">
        <v>236</v>
      </c>
      <c r="C409" s="332" t="s">
        <v>238</v>
      </c>
      <c r="D409" s="332" t="s">
        <v>26</v>
      </c>
      <c r="E409" s="332" t="s">
        <v>29</v>
      </c>
      <c r="F409" s="332" t="s">
        <v>239</v>
      </c>
      <c r="G409" s="335" t="s">
        <v>60</v>
      </c>
      <c r="H409" s="336" t="s">
        <v>16</v>
      </c>
      <c r="I409" s="332" t="s">
        <v>244</v>
      </c>
      <c r="J409" s="335" t="s">
        <v>245</v>
      </c>
      <c r="K409" s="332" t="s">
        <v>116</v>
      </c>
      <c r="L409" s="332" t="s">
        <v>249</v>
      </c>
    </row>
    <row r="410" spans="1:14" ht="42" customHeight="1">
      <c r="A410" s="330">
        <f>VLOOKUP(N410,$O$5:$P$93,2,FALSE)</f>
        <v>0</v>
      </c>
      <c r="B410" s="333">
        <f>VLOOKUP(A410,入力シート!$B$7:$P$101,2,FALSE)</f>
        <v>0</v>
      </c>
      <c r="C410" s="333" t="str">
        <f>VLOOKUP(A410,細目書内訳!$B$11:$M$103,4,FALSE)</f>
        <v>A</v>
      </c>
      <c r="D410" s="333">
        <f>VLOOKUP(A410,入力シート!$B$7:$Q$101,5,FALSE)</f>
        <v>0</v>
      </c>
      <c r="E410" s="333" t="str">
        <f>VLOOKUP(A410,細目書内訳!$B$11:$M$103,6,FALSE)</f>
        <v>C</v>
      </c>
      <c r="F410" s="334">
        <f>SUM(B410:E410)</f>
        <v>0</v>
      </c>
      <c r="G410" s="333" t="str">
        <f>VLOOKUP(A410,細目書内訳!$B$11:$M$103,7,FALSE)</f>
        <v>③</v>
      </c>
      <c r="H410" s="333"/>
      <c r="I410" s="334" t="e">
        <f>G410-H410</f>
        <v>#VALUE!</v>
      </c>
      <c r="J410" s="337"/>
      <c r="K410" s="338" t="e">
        <f>I410+J410</f>
        <v>#VALUE!</v>
      </c>
      <c r="L410" s="338" t="e">
        <f>F410-K410</f>
        <v>#VALUE!</v>
      </c>
      <c r="M410" s="339" t="s">
        <v>251</v>
      </c>
      <c r="N410" s="340">
        <f>N404+1</f>
        <v>70</v>
      </c>
    </row>
    <row r="411" spans="1:14" ht="21.6" customHeight="1">
      <c r="A411" s="327" t="s">
        <v>234</v>
      </c>
      <c r="G411" s="550" t="s">
        <v>240</v>
      </c>
      <c r="H411" s="550"/>
      <c r="I411" s="550" t="str">
        <f>$I$1</f>
        <v>魚沼集落協定</v>
      </c>
      <c r="J411" s="550"/>
      <c r="K411" s="550"/>
      <c r="L411" s="550"/>
    </row>
    <row r="412" spans="1:14" ht="15.6" customHeight="1">
      <c r="L412" s="327">
        <f>N415</f>
        <v>71</v>
      </c>
    </row>
    <row r="413" spans="1:14">
      <c r="A413" s="328"/>
      <c r="B413" s="331" t="s">
        <v>72</v>
      </c>
      <c r="C413" s="331" t="s">
        <v>76</v>
      </c>
      <c r="D413" s="331" t="s">
        <v>77</v>
      </c>
      <c r="E413" s="331" t="s">
        <v>170</v>
      </c>
      <c r="F413" s="331" t="s">
        <v>10</v>
      </c>
      <c r="G413" s="331" t="s">
        <v>219</v>
      </c>
      <c r="H413" s="331" t="s">
        <v>241</v>
      </c>
      <c r="I413" s="331" t="s">
        <v>242</v>
      </c>
      <c r="J413" s="331" t="s">
        <v>103</v>
      </c>
      <c r="K413" s="331" t="s">
        <v>246</v>
      </c>
      <c r="L413" s="331" t="s">
        <v>247</v>
      </c>
    </row>
    <row r="414" spans="1:14" ht="39.6" customHeight="1">
      <c r="A414" s="329" t="s">
        <v>235</v>
      </c>
      <c r="B414" s="332" t="s">
        <v>236</v>
      </c>
      <c r="C414" s="332" t="s">
        <v>238</v>
      </c>
      <c r="D414" s="332" t="s">
        <v>26</v>
      </c>
      <c r="E414" s="332" t="s">
        <v>29</v>
      </c>
      <c r="F414" s="332" t="s">
        <v>239</v>
      </c>
      <c r="G414" s="335" t="s">
        <v>60</v>
      </c>
      <c r="H414" s="336" t="s">
        <v>16</v>
      </c>
      <c r="I414" s="332" t="s">
        <v>244</v>
      </c>
      <c r="J414" s="335" t="s">
        <v>245</v>
      </c>
      <c r="K414" s="332" t="s">
        <v>116</v>
      </c>
      <c r="L414" s="332" t="s">
        <v>249</v>
      </c>
    </row>
    <row r="415" spans="1:14" ht="42" customHeight="1">
      <c r="A415" s="330">
        <f>VLOOKUP(N415,$O$5:$P$93,2,FALSE)</f>
        <v>0</v>
      </c>
      <c r="B415" s="333">
        <f>VLOOKUP(A415,入力シート!$B$7:$P$101,2,FALSE)</f>
        <v>0</v>
      </c>
      <c r="C415" s="333" t="str">
        <f>VLOOKUP(A415,細目書内訳!$B$11:$M$103,4,FALSE)</f>
        <v>A</v>
      </c>
      <c r="D415" s="333">
        <f>VLOOKUP(A415,入力シート!$B$7:$Q$101,5,FALSE)</f>
        <v>0</v>
      </c>
      <c r="E415" s="333" t="str">
        <f>VLOOKUP(A415,細目書内訳!$B$11:$M$103,6,FALSE)</f>
        <v>C</v>
      </c>
      <c r="F415" s="334">
        <f>SUM(B415:E415)</f>
        <v>0</v>
      </c>
      <c r="G415" s="333" t="str">
        <f>VLOOKUP(A415,細目書内訳!$B$11:$M$103,7,FALSE)</f>
        <v>③</v>
      </c>
      <c r="H415" s="333"/>
      <c r="I415" s="334" t="e">
        <f>G415-H415</f>
        <v>#VALUE!</v>
      </c>
      <c r="J415" s="337"/>
      <c r="K415" s="338" t="e">
        <f>I415+J415</f>
        <v>#VALUE!</v>
      </c>
      <c r="L415" s="338" t="e">
        <f>F415-K415</f>
        <v>#VALUE!</v>
      </c>
      <c r="M415" s="339" t="s">
        <v>251</v>
      </c>
      <c r="N415" s="340">
        <f>N410+1</f>
        <v>71</v>
      </c>
    </row>
    <row r="416" spans="1:14" ht="36.6" customHeight="1"/>
    <row r="417" spans="1:14" ht="21.6" customHeight="1">
      <c r="A417" s="327" t="s">
        <v>234</v>
      </c>
      <c r="G417" s="550" t="s">
        <v>240</v>
      </c>
      <c r="H417" s="550"/>
      <c r="I417" s="550" t="str">
        <f>$I$1</f>
        <v>魚沼集落協定</v>
      </c>
      <c r="J417" s="550"/>
      <c r="K417" s="550"/>
      <c r="L417" s="550"/>
    </row>
    <row r="418" spans="1:14" ht="15.6" customHeight="1">
      <c r="L418" s="327">
        <f>N421</f>
        <v>72</v>
      </c>
    </row>
    <row r="419" spans="1:14">
      <c r="A419" s="328"/>
      <c r="B419" s="331" t="s">
        <v>72</v>
      </c>
      <c r="C419" s="331" t="s">
        <v>76</v>
      </c>
      <c r="D419" s="331" t="s">
        <v>77</v>
      </c>
      <c r="E419" s="331" t="s">
        <v>170</v>
      </c>
      <c r="F419" s="331" t="s">
        <v>10</v>
      </c>
      <c r="G419" s="331" t="s">
        <v>219</v>
      </c>
      <c r="H419" s="331" t="s">
        <v>241</v>
      </c>
      <c r="I419" s="331" t="s">
        <v>242</v>
      </c>
      <c r="J419" s="331" t="s">
        <v>103</v>
      </c>
      <c r="K419" s="331" t="s">
        <v>246</v>
      </c>
      <c r="L419" s="331" t="s">
        <v>247</v>
      </c>
    </row>
    <row r="420" spans="1:14" ht="39.6" customHeight="1">
      <c r="A420" s="329" t="s">
        <v>235</v>
      </c>
      <c r="B420" s="332" t="s">
        <v>236</v>
      </c>
      <c r="C420" s="332" t="s">
        <v>238</v>
      </c>
      <c r="D420" s="332" t="s">
        <v>26</v>
      </c>
      <c r="E420" s="332" t="s">
        <v>29</v>
      </c>
      <c r="F420" s="332" t="s">
        <v>239</v>
      </c>
      <c r="G420" s="335" t="s">
        <v>60</v>
      </c>
      <c r="H420" s="336" t="s">
        <v>16</v>
      </c>
      <c r="I420" s="332" t="s">
        <v>244</v>
      </c>
      <c r="J420" s="335" t="s">
        <v>245</v>
      </c>
      <c r="K420" s="332" t="s">
        <v>116</v>
      </c>
      <c r="L420" s="332" t="s">
        <v>249</v>
      </c>
    </row>
    <row r="421" spans="1:14" ht="42" customHeight="1">
      <c r="A421" s="330">
        <f>VLOOKUP(N421,$O$5:$P$93,2,FALSE)</f>
        <v>0</v>
      </c>
      <c r="B421" s="333">
        <f>VLOOKUP(A421,入力シート!$B$7:$P$101,2,FALSE)</f>
        <v>0</v>
      </c>
      <c r="C421" s="333" t="str">
        <f>VLOOKUP(A421,細目書内訳!$B$11:$M$103,4,FALSE)</f>
        <v>A</v>
      </c>
      <c r="D421" s="333">
        <f>VLOOKUP(A421,入力シート!$B$7:$Q$101,5,FALSE)</f>
        <v>0</v>
      </c>
      <c r="E421" s="333" t="str">
        <f>VLOOKUP(A421,細目書内訳!$B$11:$M$103,6,FALSE)</f>
        <v>C</v>
      </c>
      <c r="F421" s="334">
        <f>SUM(B421:E421)</f>
        <v>0</v>
      </c>
      <c r="G421" s="333" t="str">
        <f>VLOOKUP(A421,細目書内訳!$B$11:$M$103,7,FALSE)</f>
        <v>③</v>
      </c>
      <c r="H421" s="333"/>
      <c r="I421" s="334" t="e">
        <f>G421-H421</f>
        <v>#VALUE!</v>
      </c>
      <c r="J421" s="337"/>
      <c r="K421" s="338" t="e">
        <f>I421+J421</f>
        <v>#VALUE!</v>
      </c>
      <c r="L421" s="338" t="e">
        <f>F421-K421</f>
        <v>#VALUE!</v>
      </c>
      <c r="M421" s="339" t="s">
        <v>251</v>
      </c>
      <c r="N421" s="340">
        <f>N415+1</f>
        <v>72</v>
      </c>
    </row>
    <row r="422" spans="1:14" ht="36.6" customHeight="1"/>
    <row r="423" spans="1:14" ht="21.6" customHeight="1">
      <c r="A423" s="327" t="s">
        <v>234</v>
      </c>
      <c r="G423" s="550" t="s">
        <v>240</v>
      </c>
      <c r="H423" s="550"/>
      <c r="I423" s="550" t="str">
        <f>$I$1</f>
        <v>魚沼集落協定</v>
      </c>
      <c r="J423" s="550"/>
      <c r="K423" s="550"/>
      <c r="L423" s="550"/>
    </row>
    <row r="424" spans="1:14" ht="15.6" customHeight="1">
      <c r="L424" s="327">
        <f>N427</f>
        <v>73</v>
      </c>
    </row>
    <row r="425" spans="1:14">
      <c r="A425" s="328"/>
      <c r="B425" s="331" t="s">
        <v>72</v>
      </c>
      <c r="C425" s="331" t="s">
        <v>76</v>
      </c>
      <c r="D425" s="331" t="s">
        <v>77</v>
      </c>
      <c r="E425" s="331" t="s">
        <v>170</v>
      </c>
      <c r="F425" s="331" t="s">
        <v>10</v>
      </c>
      <c r="G425" s="331" t="s">
        <v>219</v>
      </c>
      <c r="H425" s="331" t="s">
        <v>241</v>
      </c>
      <c r="I425" s="331" t="s">
        <v>242</v>
      </c>
      <c r="J425" s="331" t="s">
        <v>103</v>
      </c>
      <c r="K425" s="331" t="s">
        <v>246</v>
      </c>
      <c r="L425" s="331" t="s">
        <v>247</v>
      </c>
    </row>
    <row r="426" spans="1:14" ht="39.6" customHeight="1">
      <c r="A426" s="329" t="s">
        <v>235</v>
      </c>
      <c r="B426" s="332" t="s">
        <v>236</v>
      </c>
      <c r="C426" s="332" t="s">
        <v>238</v>
      </c>
      <c r="D426" s="332" t="s">
        <v>26</v>
      </c>
      <c r="E426" s="332" t="s">
        <v>29</v>
      </c>
      <c r="F426" s="332" t="s">
        <v>239</v>
      </c>
      <c r="G426" s="335" t="s">
        <v>60</v>
      </c>
      <c r="H426" s="336" t="s">
        <v>16</v>
      </c>
      <c r="I426" s="332" t="s">
        <v>244</v>
      </c>
      <c r="J426" s="335" t="s">
        <v>245</v>
      </c>
      <c r="K426" s="332" t="s">
        <v>116</v>
      </c>
      <c r="L426" s="332" t="s">
        <v>249</v>
      </c>
    </row>
    <row r="427" spans="1:14" ht="42" customHeight="1">
      <c r="A427" s="330">
        <f>VLOOKUP(N427,$O$5:$P$93,2,FALSE)</f>
        <v>0</v>
      </c>
      <c r="B427" s="333">
        <f>VLOOKUP(A427,入力シート!$B$7:$P$101,2,FALSE)</f>
        <v>0</v>
      </c>
      <c r="C427" s="333" t="str">
        <f>VLOOKUP(A427,細目書内訳!$B$11:$M$103,4,FALSE)</f>
        <v>A</v>
      </c>
      <c r="D427" s="333">
        <f>VLOOKUP(A427,入力シート!$B$7:$Q$101,5,FALSE)</f>
        <v>0</v>
      </c>
      <c r="E427" s="333" t="str">
        <f>VLOOKUP(A427,細目書内訳!$B$11:$M$103,6,FALSE)</f>
        <v>C</v>
      </c>
      <c r="F427" s="334">
        <f>SUM(B427:E427)</f>
        <v>0</v>
      </c>
      <c r="G427" s="333" t="str">
        <f>VLOOKUP(A427,細目書内訳!$B$11:$M$103,7,FALSE)</f>
        <v>③</v>
      </c>
      <c r="H427" s="333"/>
      <c r="I427" s="334" t="e">
        <f>G427-H427</f>
        <v>#VALUE!</v>
      </c>
      <c r="J427" s="337"/>
      <c r="K427" s="338" t="e">
        <f>I427+J427</f>
        <v>#VALUE!</v>
      </c>
      <c r="L427" s="338" t="e">
        <f>F427-K427</f>
        <v>#VALUE!</v>
      </c>
      <c r="M427" s="339" t="s">
        <v>251</v>
      </c>
      <c r="N427" s="340">
        <f>N421+1</f>
        <v>73</v>
      </c>
    </row>
    <row r="428" spans="1:14" ht="36.6" customHeight="1"/>
    <row r="429" spans="1:14" ht="21.6" customHeight="1">
      <c r="A429" s="327" t="s">
        <v>234</v>
      </c>
      <c r="G429" s="550" t="s">
        <v>240</v>
      </c>
      <c r="H429" s="550"/>
      <c r="I429" s="550" t="str">
        <f>$I$1</f>
        <v>魚沼集落協定</v>
      </c>
      <c r="J429" s="550"/>
      <c r="K429" s="550"/>
      <c r="L429" s="550"/>
    </row>
    <row r="430" spans="1:14" ht="15.6" customHeight="1">
      <c r="L430" s="327">
        <f>N433</f>
        <v>74</v>
      </c>
    </row>
    <row r="431" spans="1:14">
      <c r="A431" s="328"/>
      <c r="B431" s="331" t="s">
        <v>72</v>
      </c>
      <c r="C431" s="331" t="s">
        <v>76</v>
      </c>
      <c r="D431" s="331" t="s">
        <v>77</v>
      </c>
      <c r="E431" s="331" t="s">
        <v>170</v>
      </c>
      <c r="F431" s="331" t="s">
        <v>10</v>
      </c>
      <c r="G431" s="331" t="s">
        <v>219</v>
      </c>
      <c r="H431" s="331" t="s">
        <v>241</v>
      </c>
      <c r="I431" s="331" t="s">
        <v>242</v>
      </c>
      <c r="J431" s="331" t="s">
        <v>103</v>
      </c>
      <c r="K431" s="331" t="s">
        <v>246</v>
      </c>
      <c r="L431" s="331" t="s">
        <v>247</v>
      </c>
    </row>
    <row r="432" spans="1:14" ht="39.6" customHeight="1">
      <c r="A432" s="329" t="s">
        <v>235</v>
      </c>
      <c r="B432" s="332" t="s">
        <v>236</v>
      </c>
      <c r="C432" s="332" t="s">
        <v>238</v>
      </c>
      <c r="D432" s="332" t="s">
        <v>26</v>
      </c>
      <c r="E432" s="332" t="s">
        <v>29</v>
      </c>
      <c r="F432" s="332" t="s">
        <v>239</v>
      </c>
      <c r="G432" s="335" t="s">
        <v>60</v>
      </c>
      <c r="H432" s="336" t="s">
        <v>16</v>
      </c>
      <c r="I432" s="332" t="s">
        <v>244</v>
      </c>
      <c r="J432" s="335" t="s">
        <v>245</v>
      </c>
      <c r="K432" s="332" t="s">
        <v>116</v>
      </c>
      <c r="L432" s="332" t="s">
        <v>249</v>
      </c>
    </row>
    <row r="433" spans="1:14" ht="42" customHeight="1">
      <c r="A433" s="330">
        <f>VLOOKUP(N433,$O$5:$P$93,2,FALSE)</f>
        <v>0</v>
      </c>
      <c r="B433" s="333">
        <f>VLOOKUP(A433,入力シート!$B$7:$P$101,2,FALSE)</f>
        <v>0</v>
      </c>
      <c r="C433" s="333" t="str">
        <f>VLOOKUP(A433,細目書内訳!$B$11:$M$103,4,FALSE)</f>
        <v>A</v>
      </c>
      <c r="D433" s="333">
        <f>VLOOKUP(A433,入力シート!$B$7:$Q$101,5,FALSE)</f>
        <v>0</v>
      </c>
      <c r="E433" s="333" t="str">
        <f>VLOOKUP(A433,細目書内訳!$B$11:$M$103,6,FALSE)</f>
        <v>C</v>
      </c>
      <c r="F433" s="334">
        <f>SUM(B433:E433)</f>
        <v>0</v>
      </c>
      <c r="G433" s="333" t="str">
        <f>VLOOKUP(A433,細目書内訳!$B$11:$M$103,7,FALSE)</f>
        <v>③</v>
      </c>
      <c r="H433" s="333"/>
      <c r="I433" s="334" t="e">
        <f>G433-H433</f>
        <v>#VALUE!</v>
      </c>
      <c r="J433" s="337"/>
      <c r="K433" s="338" t="e">
        <f>I433+J433</f>
        <v>#VALUE!</v>
      </c>
      <c r="L433" s="338" t="e">
        <f>F433-K433</f>
        <v>#VALUE!</v>
      </c>
      <c r="M433" s="339" t="s">
        <v>251</v>
      </c>
      <c r="N433" s="340">
        <f>N427+1</f>
        <v>74</v>
      </c>
    </row>
    <row r="434" spans="1:14" ht="36.6" customHeight="1"/>
    <row r="435" spans="1:14" ht="21.6" customHeight="1">
      <c r="A435" s="327" t="s">
        <v>234</v>
      </c>
      <c r="G435" s="550" t="s">
        <v>240</v>
      </c>
      <c r="H435" s="550"/>
      <c r="I435" s="550" t="str">
        <f>$I$1</f>
        <v>魚沼集落協定</v>
      </c>
      <c r="J435" s="550"/>
      <c r="K435" s="550"/>
      <c r="L435" s="550"/>
    </row>
    <row r="436" spans="1:14" ht="15.6" customHeight="1">
      <c r="L436" s="327">
        <f>N439</f>
        <v>75</v>
      </c>
    </row>
    <row r="437" spans="1:14">
      <c r="A437" s="328"/>
      <c r="B437" s="331" t="s">
        <v>72</v>
      </c>
      <c r="C437" s="331" t="s">
        <v>76</v>
      </c>
      <c r="D437" s="331" t="s">
        <v>77</v>
      </c>
      <c r="E437" s="331" t="s">
        <v>170</v>
      </c>
      <c r="F437" s="331" t="s">
        <v>10</v>
      </c>
      <c r="G437" s="331" t="s">
        <v>219</v>
      </c>
      <c r="H437" s="331" t="s">
        <v>241</v>
      </c>
      <c r="I437" s="331" t="s">
        <v>242</v>
      </c>
      <c r="J437" s="331" t="s">
        <v>103</v>
      </c>
      <c r="K437" s="331" t="s">
        <v>246</v>
      </c>
      <c r="L437" s="331" t="s">
        <v>247</v>
      </c>
    </row>
    <row r="438" spans="1:14" ht="39.6" customHeight="1">
      <c r="A438" s="329" t="s">
        <v>235</v>
      </c>
      <c r="B438" s="332" t="s">
        <v>236</v>
      </c>
      <c r="C438" s="332" t="s">
        <v>238</v>
      </c>
      <c r="D438" s="332" t="s">
        <v>26</v>
      </c>
      <c r="E438" s="332" t="s">
        <v>29</v>
      </c>
      <c r="F438" s="332" t="s">
        <v>239</v>
      </c>
      <c r="G438" s="335" t="s">
        <v>60</v>
      </c>
      <c r="H438" s="336" t="s">
        <v>16</v>
      </c>
      <c r="I438" s="332" t="s">
        <v>244</v>
      </c>
      <c r="J438" s="335" t="s">
        <v>245</v>
      </c>
      <c r="K438" s="332" t="s">
        <v>116</v>
      </c>
      <c r="L438" s="332" t="s">
        <v>249</v>
      </c>
    </row>
    <row r="439" spans="1:14" ht="42" customHeight="1">
      <c r="A439" s="330">
        <f>VLOOKUP(N439,$O$5:$P$93,2,FALSE)</f>
        <v>0</v>
      </c>
      <c r="B439" s="333">
        <f>VLOOKUP(A439,入力シート!$B$7:$P$101,2,FALSE)</f>
        <v>0</v>
      </c>
      <c r="C439" s="333" t="str">
        <f>VLOOKUP(A439,細目書内訳!$B$11:$M$103,4,FALSE)</f>
        <v>A</v>
      </c>
      <c r="D439" s="333">
        <f>VLOOKUP(A439,入力シート!$B$7:$Q$101,5,FALSE)</f>
        <v>0</v>
      </c>
      <c r="E439" s="333" t="str">
        <f>VLOOKUP(A439,細目書内訳!$B$11:$M$103,6,FALSE)</f>
        <v>C</v>
      </c>
      <c r="F439" s="334">
        <f>SUM(B439:E439)</f>
        <v>0</v>
      </c>
      <c r="G439" s="333" t="str">
        <f>VLOOKUP(A439,細目書内訳!$B$11:$M$103,7,FALSE)</f>
        <v>③</v>
      </c>
      <c r="H439" s="333"/>
      <c r="I439" s="334" t="e">
        <f>G439-H439</f>
        <v>#VALUE!</v>
      </c>
      <c r="J439" s="337"/>
      <c r="K439" s="338" t="e">
        <f>I439+J439</f>
        <v>#VALUE!</v>
      </c>
      <c r="L439" s="338" t="e">
        <f>F439-K439</f>
        <v>#VALUE!</v>
      </c>
      <c r="M439" s="339" t="s">
        <v>251</v>
      </c>
      <c r="N439" s="340">
        <f>N433+1</f>
        <v>75</v>
      </c>
    </row>
    <row r="440" spans="1:14" ht="36.6" customHeight="1"/>
    <row r="441" spans="1:14" ht="21.6" customHeight="1">
      <c r="A441" s="327" t="s">
        <v>234</v>
      </c>
      <c r="G441" s="550" t="s">
        <v>240</v>
      </c>
      <c r="H441" s="550"/>
      <c r="I441" s="550" t="str">
        <f>$I$1</f>
        <v>魚沼集落協定</v>
      </c>
      <c r="J441" s="550"/>
      <c r="K441" s="550"/>
      <c r="L441" s="550"/>
    </row>
    <row r="442" spans="1:14" ht="15.6" customHeight="1">
      <c r="L442" s="327">
        <f>N445</f>
        <v>76</v>
      </c>
    </row>
    <row r="443" spans="1:14">
      <c r="A443" s="328"/>
      <c r="B443" s="331" t="s">
        <v>72</v>
      </c>
      <c r="C443" s="331" t="s">
        <v>76</v>
      </c>
      <c r="D443" s="331" t="s">
        <v>77</v>
      </c>
      <c r="E443" s="331" t="s">
        <v>170</v>
      </c>
      <c r="F443" s="331" t="s">
        <v>10</v>
      </c>
      <c r="G443" s="331" t="s">
        <v>219</v>
      </c>
      <c r="H443" s="331" t="s">
        <v>241</v>
      </c>
      <c r="I443" s="331" t="s">
        <v>242</v>
      </c>
      <c r="J443" s="331" t="s">
        <v>103</v>
      </c>
      <c r="K443" s="331" t="s">
        <v>246</v>
      </c>
      <c r="L443" s="331" t="s">
        <v>247</v>
      </c>
    </row>
    <row r="444" spans="1:14" ht="39.6" customHeight="1">
      <c r="A444" s="329" t="s">
        <v>235</v>
      </c>
      <c r="B444" s="332" t="s">
        <v>236</v>
      </c>
      <c r="C444" s="332" t="s">
        <v>238</v>
      </c>
      <c r="D444" s="332" t="s">
        <v>26</v>
      </c>
      <c r="E444" s="332" t="s">
        <v>29</v>
      </c>
      <c r="F444" s="332" t="s">
        <v>239</v>
      </c>
      <c r="G444" s="335" t="s">
        <v>60</v>
      </c>
      <c r="H444" s="336" t="s">
        <v>16</v>
      </c>
      <c r="I444" s="332" t="s">
        <v>244</v>
      </c>
      <c r="J444" s="335" t="s">
        <v>245</v>
      </c>
      <c r="K444" s="332" t="s">
        <v>116</v>
      </c>
      <c r="L444" s="332" t="s">
        <v>249</v>
      </c>
    </row>
    <row r="445" spans="1:14" ht="42" customHeight="1">
      <c r="A445" s="330">
        <f>VLOOKUP(N445,$O$5:$P$93,2,FALSE)</f>
        <v>0</v>
      </c>
      <c r="B445" s="333">
        <f>VLOOKUP(A445,入力シート!$B$7:$P$101,2,FALSE)</f>
        <v>0</v>
      </c>
      <c r="C445" s="333" t="str">
        <f>VLOOKUP(A445,細目書内訳!$B$11:$M$103,4,FALSE)</f>
        <v>A</v>
      </c>
      <c r="D445" s="333">
        <f>VLOOKUP(A445,入力シート!$B$7:$Q$101,5,FALSE)</f>
        <v>0</v>
      </c>
      <c r="E445" s="333" t="str">
        <f>VLOOKUP(A445,細目書内訳!$B$11:$M$103,6,FALSE)</f>
        <v>C</v>
      </c>
      <c r="F445" s="334">
        <f>SUM(B445:E445)</f>
        <v>0</v>
      </c>
      <c r="G445" s="333" t="str">
        <f>VLOOKUP(A445,細目書内訳!$B$11:$M$103,7,FALSE)</f>
        <v>③</v>
      </c>
      <c r="H445" s="333"/>
      <c r="I445" s="334" t="e">
        <f>G445-H445</f>
        <v>#VALUE!</v>
      </c>
      <c r="J445" s="337"/>
      <c r="K445" s="338" t="e">
        <f>I445+J445</f>
        <v>#VALUE!</v>
      </c>
      <c r="L445" s="338" t="e">
        <f>F445-K445</f>
        <v>#VALUE!</v>
      </c>
      <c r="M445" s="339" t="s">
        <v>251</v>
      </c>
      <c r="N445" s="340">
        <f>N439+1</f>
        <v>76</v>
      </c>
    </row>
    <row r="446" spans="1:14" ht="36.6" customHeight="1"/>
    <row r="447" spans="1:14" ht="21.6" customHeight="1">
      <c r="A447" s="327" t="s">
        <v>234</v>
      </c>
      <c r="G447" s="550" t="s">
        <v>240</v>
      </c>
      <c r="H447" s="550"/>
      <c r="I447" s="550" t="str">
        <f>$I$1</f>
        <v>魚沼集落協定</v>
      </c>
      <c r="J447" s="550"/>
      <c r="K447" s="550"/>
      <c r="L447" s="550"/>
    </row>
    <row r="448" spans="1:14" ht="15.6" customHeight="1">
      <c r="L448" s="327">
        <f>N451</f>
        <v>77</v>
      </c>
    </row>
    <row r="449" spans="1:14">
      <c r="A449" s="328"/>
      <c r="B449" s="331" t="s">
        <v>72</v>
      </c>
      <c r="C449" s="331" t="s">
        <v>76</v>
      </c>
      <c r="D449" s="331" t="s">
        <v>77</v>
      </c>
      <c r="E449" s="331" t="s">
        <v>170</v>
      </c>
      <c r="F449" s="331" t="s">
        <v>10</v>
      </c>
      <c r="G449" s="331" t="s">
        <v>219</v>
      </c>
      <c r="H449" s="331" t="s">
        <v>241</v>
      </c>
      <c r="I449" s="331" t="s">
        <v>242</v>
      </c>
      <c r="J449" s="331" t="s">
        <v>103</v>
      </c>
      <c r="K449" s="331" t="s">
        <v>246</v>
      </c>
      <c r="L449" s="331" t="s">
        <v>247</v>
      </c>
    </row>
    <row r="450" spans="1:14" ht="39.6" customHeight="1">
      <c r="A450" s="329" t="s">
        <v>235</v>
      </c>
      <c r="B450" s="332" t="s">
        <v>236</v>
      </c>
      <c r="C450" s="332" t="s">
        <v>238</v>
      </c>
      <c r="D450" s="332" t="s">
        <v>26</v>
      </c>
      <c r="E450" s="332" t="s">
        <v>29</v>
      </c>
      <c r="F450" s="332" t="s">
        <v>239</v>
      </c>
      <c r="G450" s="335" t="s">
        <v>60</v>
      </c>
      <c r="H450" s="336" t="s">
        <v>16</v>
      </c>
      <c r="I450" s="332" t="s">
        <v>244</v>
      </c>
      <c r="J450" s="335" t="s">
        <v>245</v>
      </c>
      <c r="K450" s="332" t="s">
        <v>116</v>
      </c>
      <c r="L450" s="332" t="s">
        <v>249</v>
      </c>
    </row>
    <row r="451" spans="1:14" ht="42" customHeight="1">
      <c r="A451" s="330">
        <f>VLOOKUP(N451,$O$5:$P$93,2,FALSE)</f>
        <v>0</v>
      </c>
      <c r="B451" s="333">
        <f>VLOOKUP(A451,入力シート!$B$7:$P$101,2,FALSE)</f>
        <v>0</v>
      </c>
      <c r="C451" s="333" t="str">
        <f>VLOOKUP(A451,細目書内訳!$B$11:$M$103,4,FALSE)</f>
        <v>A</v>
      </c>
      <c r="D451" s="333">
        <f>VLOOKUP(A451,入力シート!$B$7:$Q$101,5,FALSE)</f>
        <v>0</v>
      </c>
      <c r="E451" s="333" t="str">
        <f>VLOOKUP(A451,細目書内訳!$B$11:$M$103,6,FALSE)</f>
        <v>C</v>
      </c>
      <c r="F451" s="334">
        <f>SUM(B451:E451)</f>
        <v>0</v>
      </c>
      <c r="G451" s="333" t="str">
        <f>VLOOKUP(A451,細目書内訳!$B$11:$M$103,7,FALSE)</f>
        <v>③</v>
      </c>
      <c r="H451" s="333"/>
      <c r="I451" s="334" t="e">
        <f>G451-H451</f>
        <v>#VALUE!</v>
      </c>
      <c r="J451" s="337"/>
      <c r="K451" s="338" t="e">
        <f>I451+J451</f>
        <v>#VALUE!</v>
      </c>
      <c r="L451" s="338" t="e">
        <f>F451-K451</f>
        <v>#VALUE!</v>
      </c>
      <c r="M451" s="339" t="s">
        <v>251</v>
      </c>
      <c r="N451" s="340">
        <f>N445+1</f>
        <v>77</v>
      </c>
    </row>
    <row r="452" spans="1:14" ht="21.6" customHeight="1">
      <c r="A452" s="327" t="s">
        <v>234</v>
      </c>
      <c r="G452" s="550" t="s">
        <v>240</v>
      </c>
      <c r="H452" s="550"/>
      <c r="I452" s="550" t="str">
        <f>$I$1</f>
        <v>魚沼集落協定</v>
      </c>
      <c r="J452" s="550"/>
      <c r="K452" s="550"/>
      <c r="L452" s="550"/>
    </row>
    <row r="453" spans="1:14" ht="15.6" customHeight="1">
      <c r="L453" s="327">
        <f>N456</f>
        <v>78</v>
      </c>
    </row>
    <row r="454" spans="1:14">
      <c r="A454" s="328"/>
      <c r="B454" s="331" t="s">
        <v>72</v>
      </c>
      <c r="C454" s="331" t="s">
        <v>76</v>
      </c>
      <c r="D454" s="331" t="s">
        <v>77</v>
      </c>
      <c r="E454" s="331" t="s">
        <v>170</v>
      </c>
      <c r="F454" s="331" t="s">
        <v>10</v>
      </c>
      <c r="G454" s="331" t="s">
        <v>219</v>
      </c>
      <c r="H454" s="331" t="s">
        <v>241</v>
      </c>
      <c r="I454" s="331" t="s">
        <v>242</v>
      </c>
      <c r="J454" s="331" t="s">
        <v>103</v>
      </c>
      <c r="K454" s="331" t="s">
        <v>246</v>
      </c>
      <c r="L454" s="331" t="s">
        <v>247</v>
      </c>
    </row>
    <row r="455" spans="1:14" ht="39.6" customHeight="1">
      <c r="A455" s="329" t="s">
        <v>235</v>
      </c>
      <c r="B455" s="332" t="s">
        <v>236</v>
      </c>
      <c r="C455" s="332" t="s">
        <v>238</v>
      </c>
      <c r="D455" s="332" t="s">
        <v>26</v>
      </c>
      <c r="E455" s="332" t="s">
        <v>29</v>
      </c>
      <c r="F455" s="332" t="s">
        <v>239</v>
      </c>
      <c r="G455" s="335" t="s">
        <v>60</v>
      </c>
      <c r="H455" s="336" t="s">
        <v>16</v>
      </c>
      <c r="I455" s="332" t="s">
        <v>244</v>
      </c>
      <c r="J455" s="335" t="s">
        <v>245</v>
      </c>
      <c r="K455" s="332" t="s">
        <v>116</v>
      </c>
      <c r="L455" s="332" t="s">
        <v>249</v>
      </c>
    </row>
    <row r="456" spans="1:14" ht="42" customHeight="1">
      <c r="A456" s="330">
        <f>VLOOKUP(N456,$O$5:$P$93,2,FALSE)</f>
        <v>0</v>
      </c>
      <c r="B456" s="333">
        <f>VLOOKUP(A456,入力シート!$B$7:$P$101,2,FALSE)</f>
        <v>0</v>
      </c>
      <c r="C456" s="333" t="str">
        <f>VLOOKUP(A456,細目書内訳!$B$11:$M$103,4,FALSE)</f>
        <v>A</v>
      </c>
      <c r="D456" s="333">
        <f>VLOOKUP(A456,入力シート!$B$7:$Q$101,5,FALSE)</f>
        <v>0</v>
      </c>
      <c r="E456" s="333" t="str">
        <f>VLOOKUP(A456,細目書内訳!$B$11:$M$103,6,FALSE)</f>
        <v>C</v>
      </c>
      <c r="F456" s="334">
        <f>SUM(B456:E456)</f>
        <v>0</v>
      </c>
      <c r="G456" s="333" t="str">
        <f>VLOOKUP(A456,細目書内訳!$B$11:$M$103,7,FALSE)</f>
        <v>③</v>
      </c>
      <c r="H456" s="333"/>
      <c r="I456" s="334" t="e">
        <f>G456-H456</f>
        <v>#VALUE!</v>
      </c>
      <c r="J456" s="337"/>
      <c r="K456" s="338" t="e">
        <f>I456+J456</f>
        <v>#VALUE!</v>
      </c>
      <c r="L456" s="338" t="e">
        <f>F456-K456</f>
        <v>#VALUE!</v>
      </c>
      <c r="M456" s="339" t="s">
        <v>251</v>
      </c>
      <c r="N456" s="340">
        <f>N451+1</f>
        <v>78</v>
      </c>
    </row>
    <row r="457" spans="1:14" ht="36.6" customHeight="1"/>
    <row r="458" spans="1:14" ht="21.6" customHeight="1">
      <c r="A458" s="327" t="s">
        <v>234</v>
      </c>
      <c r="G458" s="550" t="s">
        <v>240</v>
      </c>
      <c r="H458" s="550"/>
      <c r="I458" s="550" t="str">
        <f>$I$1</f>
        <v>魚沼集落協定</v>
      </c>
      <c r="J458" s="550"/>
      <c r="K458" s="550"/>
      <c r="L458" s="550"/>
    </row>
    <row r="459" spans="1:14" ht="15.6" customHeight="1">
      <c r="L459" s="327">
        <f>N462</f>
        <v>79</v>
      </c>
    </row>
    <row r="460" spans="1:14">
      <c r="A460" s="328"/>
      <c r="B460" s="331" t="s">
        <v>72</v>
      </c>
      <c r="C460" s="331" t="s">
        <v>76</v>
      </c>
      <c r="D460" s="331" t="s">
        <v>77</v>
      </c>
      <c r="E460" s="331" t="s">
        <v>170</v>
      </c>
      <c r="F460" s="331" t="s">
        <v>10</v>
      </c>
      <c r="G460" s="331" t="s">
        <v>219</v>
      </c>
      <c r="H460" s="331" t="s">
        <v>241</v>
      </c>
      <c r="I460" s="331" t="s">
        <v>242</v>
      </c>
      <c r="J460" s="331" t="s">
        <v>103</v>
      </c>
      <c r="K460" s="331" t="s">
        <v>246</v>
      </c>
      <c r="L460" s="331" t="s">
        <v>247</v>
      </c>
    </row>
    <row r="461" spans="1:14" ht="39.6" customHeight="1">
      <c r="A461" s="329" t="s">
        <v>235</v>
      </c>
      <c r="B461" s="332" t="s">
        <v>236</v>
      </c>
      <c r="C461" s="332" t="s">
        <v>238</v>
      </c>
      <c r="D461" s="332" t="s">
        <v>26</v>
      </c>
      <c r="E461" s="332" t="s">
        <v>29</v>
      </c>
      <c r="F461" s="332" t="s">
        <v>239</v>
      </c>
      <c r="G461" s="335" t="s">
        <v>60</v>
      </c>
      <c r="H461" s="336" t="s">
        <v>16</v>
      </c>
      <c r="I461" s="332" t="s">
        <v>244</v>
      </c>
      <c r="J461" s="335" t="s">
        <v>245</v>
      </c>
      <c r="K461" s="332" t="s">
        <v>116</v>
      </c>
      <c r="L461" s="332" t="s">
        <v>249</v>
      </c>
    </row>
    <row r="462" spans="1:14" ht="42" customHeight="1">
      <c r="A462" s="330">
        <f>VLOOKUP(N462,$O$5:$P$93,2,FALSE)</f>
        <v>0</v>
      </c>
      <c r="B462" s="333">
        <f>VLOOKUP(A462,入力シート!$B$7:$P$101,2,FALSE)</f>
        <v>0</v>
      </c>
      <c r="C462" s="333" t="str">
        <f>VLOOKUP(A462,細目書内訳!$B$11:$M$103,4,FALSE)</f>
        <v>A</v>
      </c>
      <c r="D462" s="333">
        <f>VLOOKUP(A462,入力シート!$B$7:$Q$101,5,FALSE)</f>
        <v>0</v>
      </c>
      <c r="E462" s="333" t="str">
        <f>VLOOKUP(A462,細目書内訳!$B$11:$M$103,6,FALSE)</f>
        <v>C</v>
      </c>
      <c r="F462" s="334">
        <f>SUM(B462:E462)</f>
        <v>0</v>
      </c>
      <c r="G462" s="333" t="str">
        <f>VLOOKUP(A462,細目書内訳!$B$11:$M$103,7,FALSE)</f>
        <v>③</v>
      </c>
      <c r="H462" s="333"/>
      <c r="I462" s="334" t="e">
        <f>G462-H462</f>
        <v>#VALUE!</v>
      </c>
      <c r="J462" s="337"/>
      <c r="K462" s="338" t="e">
        <f>I462+J462</f>
        <v>#VALUE!</v>
      </c>
      <c r="L462" s="338" t="e">
        <f>F462-K462</f>
        <v>#VALUE!</v>
      </c>
      <c r="M462" s="339" t="s">
        <v>251</v>
      </c>
      <c r="N462" s="340">
        <f>N456+1</f>
        <v>79</v>
      </c>
    </row>
    <row r="463" spans="1:14" ht="36.6" customHeight="1"/>
    <row r="464" spans="1:14" ht="21.6" customHeight="1">
      <c r="A464" s="327" t="s">
        <v>234</v>
      </c>
      <c r="G464" s="550" t="s">
        <v>240</v>
      </c>
      <c r="H464" s="550"/>
      <c r="I464" s="550" t="str">
        <f>$I$1</f>
        <v>魚沼集落協定</v>
      </c>
      <c r="J464" s="550"/>
      <c r="K464" s="550"/>
      <c r="L464" s="550"/>
    </row>
    <row r="465" spans="1:14" ht="15.6" customHeight="1">
      <c r="L465" s="327">
        <f>N468</f>
        <v>80</v>
      </c>
    </row>
    <row r="466" spans="1:14">
      <c r="A466" s="328"/>
      <c r="B466" s="331" t="s">
        <v>72</v>
      </c>
      <c r="C466" s="331" t="s">
        <v>76</v>
      </c>
      <c r="D466" s="331" t="s">
        <v>77</v>
      </c>
      <c r="E466" s="331" t="s">
        <v>170</v>
      </c>
      <c r="F466" s="331" t="s">
        <v>10</v>
      </c>
      <c r="G466" s="331" t="s">
        <v>219</v>
      </c>
      <c r="H466" s="331" t="s">
        <v>241</v>
      </c>
      <c r="I466" s="331" t="s">
        <v>242</v>
      </c>
      <c r="J466" s="331" t="s">
        <v>103</v>
      </c>
      <c r="K466" s="331" t="s">
        <v>246</v>
      </c>
      <c r="L466" s="331" t="s">
        <v>247</v>
      </c>
    </row>
    <row r="467" spans="1:14" ht="39.6" customHeight="1">
      <c r="A467" s="329" t="s">
        <v>235</v>
      </c>
      <c r="B467" s="332" t="s">
        <v>236</v>
      </c>
      <c r="C467" s="332" t="s">
        <v>238</v>
      </c>
      <c r="D467" s="332" t="s">
        <v>26</v>
      </c>
      <c r="E467" s="332" t="s">
        <v>29</v>
      </c>
      <c r="F467" s="332" t="s">
        <v>239</v>
      </c>
      <c r="G467" s="335" t="s">
        <v>60</v>
      </c>
      <c r="H467" s="336" t="s">
        <v>16</v>
      </c>
      <c r="I467" s="332" t="s">
        <v>244</v>
      </c>
      <c r="J467" s="335" t="s">
        <v>245</v>
      </c>
      <c r="K467" s="332" t="s">
        <v>116</v>
      </c>
      <c r="L467" s="332" t="s">
        <v>249</v>
      </c>
    </row>
    <row r="468" spans="1:14" ht="42" customHeight="1">
      <c r="A468" s="330">
        <f>VLOOKUP(N468,$O$5:$P$93,2,FALSE)</f>
        <v>0</v>
      </c>
      <c r="B468" s="333">
        <f>VLOOKUP(A468,入力シート!$B$7:$P$101,2,FALSE)</f>
        <v>0</v>
      </c>
      <c r="C468" s="333" t="str">
        <f>VLOOKUP(A468,細目書内訳!$B$11:$M$103,4,FALSE)</f>
        <v>A</v>
      </c>
      <c r="D468" s="333">
        <f>VLOOKUP(A468,入力シート!$B$7:$Q$101,5,FALSE)</f>
        <v>0</v>
      </c>
      <c r="E468" s="333" t="str">
        <f>VLOOKUP(A468,細目書内訳!$B$11:$M$103,6,FALSE)</f>
        <v>C</v>
      </c>
      <c r="F468" s="334">
        <f>SUM(B468:E468)</f>
        <v>0</v>
      </c>
      <c r="G468" s="333" t="str">
        <f>VLOOKUP(A468,細目書内訳!$B$11:$M$103,7,FALSE)</f>
        <v>③</v>
      </c>
      <c r="H468" s="333"/>
      <c r="I468" s="334" t="e">
        <f>G468-H468</f>
        <v>#VALUE!</v>
      </c>
      <c r="J468" s="337"/>
      <c r="K468" s="338" t="e">
        <f>I468+J468</f>
        <v>#VALUE!</v>
      </c>
      <c r="L468" s="338" t="e">
        <f>F468-K468</f>
        <v>#VALUE!</v>
      </c>
      <c r="M468" s="339" t="s">
        <v>251</v>
      </c>
      <c r="N468" s="340">
        <f>N462+1</f>
        <v>80</v>
      </c>
    </row>
    <row r="469" spans="1:14" ht="36.6" customHeight="1"/>
    <row r="470" spans="1:14" ht="21.6" customHeight="1">
      <c r="A470" s="327" t="s">
        <v>234</v>
      </c>
      <c r="G470" s="550" t="s">
        <v>240</v>
      </c>
      <c r="H470" s="550"/>
      <c r="I470" s="550" t="str">
        <f>$I$1</f>
        <v>魚沼集落協定</v>
      </c>
      <c r="J470" s="550"/>
      <c r="K470" s="550"/>
      <c r="L470" s="550"/>
    </row>
    <row r="471" spans="1:14" ht="15.6" customHeight="1">
      <c r="L471" s="327">
        <f>N474</f>
        <v>81</v>
      </c>
    </row>
    <row r="472" spans="1:14">
      <c r="A472" s="328"/>
      <c r="B472" s="331" t="s">
        <v>72</v>
      </c>
      <c r="C472" s="331" t="s">
        <v>76</v>
      </c>
      <c r="D472" s="331" t="s">
        <v>77</v>
      </c>
      <c r="E472" s="331" t="s">
        <v>170</v>
      </c>
      <c r="F472" s="331" t="s">
        <v>10</v>
      </c>
      <c r="G472" s="331" t="s">
        <v>219</v>
      </c>
      <c r="H472" s="331" t="s">
        <v>241</v>
      </c>
      <c r="I472" s="331" t="s">
        <v>242</v>
      </c>
      <c r="J472" s="331" t="s">
        <v>103</v>
      </c>
      <c r="K472" s="331" t="s">
        <v>246</v>
      </c>
      <c r="L472" s="331" t="s">
        <v>247</v>
      </c>
    </row>
    <row r="473" spans="1:14" ht="39.6" customHeight="1">
      <c r="A473" s="329" t="s">
        <v>235</v>
      </c>
      <c r="B473" s="332" t="s">
        <v>236</v>
      </c>
      <c r="C473" s="332" t="s">
        <v>238</v>
      </c>
      <c r="D473" s="332" t="s">
        <v>26</v>
      </c>
      <c r="E473" s="332" t="s">
        <v>29</v>
      </c>
      <c r="F473" s="332" t="s">
        <v>239</v>
      </c>
      <c r="G473" s="335" t="s">
        <v>60</v>
      </c>
      <c r="H473" s="336" t="s">
        <v>16</v>
      </c>
      <c r="I473" s="332" t="s">
        <v>244</v>
      </c>
      <c r="J473" s="335" t="s">
        <v>245</v>
      </c>
      <c r="K473" s="332" t="s">
        <v>116</v>
      </c>
      <c r="L473" s="332" t="s">
        <v>249</v>
      </c>
    </row>
    <row r="474" spans="1:14" ht="42" customHeight="1">
      <c r="A474" s="330">
        <f>VLOOKUP(N474,$O$5:$P$93,2,FALSE)</f>
        <v>0</v>
      </c>
      <c r="B474" s="333">
        <f>VLOOKUP(A474,入力シート!$B$7:$P$101,2,FALSE)</f>
        <v>0</v>
      </c>
      <c r="C474" s="333" t="str">
        <f>VLOOKUP(A474,細目書内訳!$B$11:$M$103,4,FALSE)</f>
        <v>A</v>
      </c>
      <c r="D474" s="333">
        <f>VLOOKUP(A474,入力シート!$B$7:$Q$101,5,FALSE)</f>
        <v>0</v>
      </c>
      <c r="E474" s="333" t="str">
        <f>VLOOKUP(A474,細目書内訳!$B$11:$M$103,6,FALSE)</f>
        <v>C</v>
      </c>
      <c r="F474" s="334">
        <f>SUM(B474:E474)</f>
        <v>0</v>
      </c>
      <c r="G474" s="333" t="str">
        <f>VLOOKUP(A474,細目書内訳!$B$11:$M$103,7,FALSE)</f>
        <v>③</v>
      </c>
      <c r="H474" s="333"/>
      <c r="I474" s="334" t="e">
        <f>G474-H474</f>
        <v>#VALUE!</v>
      </c>
      <c r="J474" s="337"/>
      <c r="K474" s="338" t="e">
        <f>I474+J474</f>
        <v>#VALUE!</v>
      </c>
      <c r="L474" s="338" t="e">
        <f>F474-K474</f>
        <v>#VALUE!</v>
      </c>
      <c r="M474" s="339" t="s">
        <v>251</v>
      </c>
      <c r="N474" s="340">
        <f>N468+1</f>
        <v>81</v>
      </c>
    </row>
    <row r="475" spans="1:14" ht="36.6" customHeight="1"/>
    <row r="476" spans="1:14" ht="21.6" customHeight="1">
      <c r="A476" s="327" t="s">
        <v>234</v>
      </c>
      <c r="G476" s="550" t="s">
        <v>240</v>
      </c>
      <c r="H476" s="550"/>
      <c r="I476" s="550" t="str">
        <f>$I$1</f>
        <v>魚沼集落協定</v>
      </c>
      <c r="J476" s="550"/>
      <c r="K476" s="550"/>
      <c r="L476" s="550"/>
    </row>
    <row r="477" spans="1:14" ht="15.6" customHeight="1">
      <c r="L477" s="327">
        <f>N480</f>
        <v>82</v>
      </c>
    </row>
    <row r="478" spans="1:14">
      <c r="A478" s="328"/>
      <c r="B478" s="331" t="s">
        <v>72</v>
      </c>
      <c r="C478" s="331" t="s">
        <v>76</v>
      </c>
      <c r="D478" s="331" t="s">
        <v>77</v>
      </c>
      <c r="E478" s="331" t="s">
        <v>170</v>
      </c>
      <c r="F478" s="331" t="s">
        <v>10</v>
      </c>
      <c r="G478" s="331" t="s">
        <v>219</v>
      </c>
      <c r="H478" s="331" t="s">
        <v>241</v>
      </c>
      <c r="I478" s="331" t="s">
        <v>242</v>
      </c>
      <c r="J478" s="331" t="s">
        <v>103</v>
      </c>
      <c r="K478" s="331" t="s">
        <v>246</v>
      </c>
      <c r="L478" s="331" t="s">
        <v>247</v>
      </c>
    </row>
    <row r="479" spans="1:14" ht="39.6" customHeight="1">
      <c r="A479" s="329" t="s">
        <v>235</v>
      </c>
      <c r="B479" s="332" t="s">
        <v>236</v>
      </c>
      <c r="C479" s="332" t="s">
        <v>238</v>
      </c>
      <c r="D479" s="332" t="s">
        <v>26</v>
      </c>
      <c r="E479" s="332" t="s">
        <v>29</v>
      </c>
      <c r="F479" s="332" t="s">
        <v>239</v>
      </c>
      <c r="G479" s="335" t="s">
        <v>60</v>
      </c>
      <c r="H479" s="336" t="s">
        <v>16</v>
      </c>
      <c r="I479" s="332" t="s">
        <v>244</v>
      </c>
      <c r="J479" s="335" t="s">
        <v>245</v>
      </c>
      <c r="K479" s="332" t="s">
        <v>116</v>
      </c>
      <c r="L479" s="332" t="s">
        <v>249</v>
      </c>
    </row>
    <row r="480" spans="1:14" ht="42" customHeight="1">
      <c r="A480" s="330">
        <f>VLOOKUP(N480,$O$5:$P$93,2,FALSE)</f>
        <v>0</v>
      </c>
      <c r="B480" s="333">
        <f>VLOOKUP(A480,入力シート!$B$7:$P$101,2,FALSE)</f>
        <v>0</v>
      </c>
      <c r="C480" s="333" t="str">
        <f>VLOOKUP(A480,細目書内訳!$B$11:$M$103,4,FALSE)</f>
        <v>A</v>
      </c>
      <c r="D480" s="333">
        <f>VLOOKUP(A480,入力シート!$B$7:$Q$101,5,FALSE)</f>
        <v>0</v>
      </c>
      <c r="E480" s="333" t="str">
        <f>VLOOKUP(A480,細目書内訳!$B$11:$M$103,6,FALSE)</f>
        <v>C</v>
      </c>
      <c r="F480" s="334">
        <f>SUM(B480:E480)</f>
        <v>0</v>
      </c>
      <c r="G480" s="333" t="str">
        <f>VLOOKUP(A480,細目書内訳!$B$11:$M$103,7,FALSE)</f>
        <v>③</v>
      </c>
      <c r="H480" s="333"/>
      <c r="I480" s="334" t="e">
        <f>G480-H480</f>
        <v>#VALUE!</v>
      </c>
      <c r="J480" s="337"/>
      <c r="K480" s="338" t="e">
        <f>I480+J480</f>
        <v>#VALUE!</v>
      </c>
      <c r="L480" s="338" t="e">
        <f>F480-K480</f>
        <v>#VALUE!</v>
      </c>
      <c r="M480" s="339" t="s">
        <v>251</v>
      </c>
      <c r="N480" s="340">
        <f>N474+1</f>
        <v>82</v>
      </c>
    </row>
    <row r="481" spans="1:14" ht="36.6" customHeight="1"/>
    <row r="482" spans="1:14" ht="21.6" customHeight="1">
      <c r="A482" s="327" t="s">
        <v>234</v>
      </c>
      <c r="G482" s="550" t="s">
        <v>240</v>
      </c>
      <c r="H482" s="550"/>
      <c r="I482" s="550" t="str">
        <f>$I$1</f>
        <v>魚沼集落協定</v>
      </c>
      <c r="J482" s="550"/>
      <c r="K482" s="550"/>
      <c r="L482" s="550"/>
    </row>
    <row r="483" spans="1:14" ht="15.6" customHeight="1">
      <c r="L483" s="327">
        <f>N486</f>
        <v>83</v>
      </c>
    </row>
    <row r="484" spans="1:14">
      <c r="A484" s="328"/>
      <c r="B484" s="331" t="s">
        <v>72</v>
      </c>
      <c r="C484" s="331" t="s">
        <v>76</v>
      </c>
      <c r="D484" s="331" t="s">
        <v>77</v>
      </c>
      <c r="E484" s="331" t="s">
        <v>170</v>
      </c>
      <c r="F484" s="331" t="s">
        <v>10</v>
      </c>
      <c r="G484" s="331" t="s">
        <v>219</v>
      </c>
      <c r="H484" s="331" t="s">
        <v>241</v>
      </c>
      <c r="I484" s="331" t="s">
        <v>242</v>
      </c>
      <c r="J484" s="331" t="s">
        <v>103</v>
      </c>
      <c r="K484" s="331" t="s">
        <v>246</v>
      </c>
      <c r="L484" s="331" t="s">
        <v>247</v>
      </c>
    </row>
    <row r="485" spans="1:14" ht="39.6" customHeight="1">
      <c r="A485" s="329" t="s">
        <v>235</v>
      </c>
      <c r="B485" s="332" t="s">
        <v>236</v>
      </c>
      <c r="C485" s="332" t="s">
        <v>238</v>
      </c>
      <c r="D485" s="332" t="s">
        <v>26</v>
      </c>
      <c r="E485" s="332" t="s">
        <v>29</v>
      </c>
      <c r="F485" s="332" t="s">
        <v>239</v>
      </c>
      <c r="G485" s="335" t="s">
        <v>60</v>
      </c>
      <c r="H485" s="336" t="s">
        <v>16</v>
      </c>
      <c r="I485" s="332" t="s">
        <v>244</v>
      </c>
      <c r="J485" s="335" t="s">
        <v>245</v>
      </c>
      <c r="K485" s="332" t="s">
        <v>116</v>
      </c>
      <c r="L485" s="332" t="s">
        <v>249</v>
      </c>
    </row>
    <row r="486" spans="1:14" ht="42" customHeight="1">
      <c r="A486" s="330">
        <f>VLOOKUP(N486,$O$5:$P$93,2,FALSE)</f>
        <v>0</v>
      </c>
      <c r="B486" s="333">
        <f>VLOOKUP(A486,入力シート!$B$7:$P$101,2,FALSE)</f>
        <v>0</v>
      </c>
      <c r="C486" s="333" t="str">
        <f>VLOOKUP(A486,細目書内訳!$B$11:$M$103,4,FALSE)</f>
        <v>A</v>
      </c>
      <c r="D486" s="333">
        <f>VLOOKUP(A486,入力シート!$B$7:$Q$101,5,FALSE)</f>
        <v>0</v>
      </c>
      <c r="E486" s="333" t="str">
        <f>VLOOKUP(A486,細目書内訳!$B$11:$M$103,6,FALSE)</f>
        <v>C</v>
      </c>
      <c r="F486" s="334">
        <f>SUM(B486:E486)</f>
        <v>0</v>
      </c>
      <c r="G486" s="333" t="str">
        <f>VLOOKUP(A486,細目書内訳!$B$11:$M$103,7,FALSE)</f>
        <v>③</v>
      </c>
      <c r="H486" s="333"/>
      <c r="I486" s="334" t="e">
        <f>G486-H486</f>
        <v>#VALUE!</v>
      </c>
      <c r="J486" s="337"/>
      <c r="K486" s="338" t="e">
        <f>I486+J486</f>
        <v>#VALUE!</v>
      </c>
      <c r="L486" s="338" t="e">
        <f>F486-K486</f>
        <v>#VALUE!</v>
      </c>
      <c r="M486" s="339" t="s">
        <v>251</v>
      </c>
      <c r="N486" s="340">
        <f>N480+1</f>
        <v>83</v>
      </c>
    </row>
    <row r="487" spans="1:14" ht="36.6" customHeight="1"/>
    <row r="488" spans="1:14" ht="21.6" customHeight="1">
      <c r="A488" s="327" t="s">
        <v>234</v>
      </c>
      <c r="G488" s="550" t="s">
        <v>240</v>
      </c>
      <c r="H488" s="550"/>
      <c r="I488" s="550" t="str">
        <f>$I$1</f>
        <v>魚沼集落協定</v>
      </c>
      <c r="J488" s="550"/>
      <c r="K488" s="550"/>
      <c r="L488" s="550"/>
    </row>
    <row r="489" spans="1:14" ht="15.6" customHeight="1">
      <c r="L489" s="327">
        <f>N492</f>
        <v>84</v>
      </c>
    </row>
    <row r="490" spans="1:14">
      <c r="A490" s="328"/>
      <c r="B490" s="331" t="s">
        <v>72</v>
      </c>
      <c r="C490" s="331" t="s">
        <v>76</v>
      </c>
      <c r="D490" s="331" t="s">
        <v>77</v>
      </c>
      <c r="E490" s="331" t="s">
        <v>170</v>
      </c>
      <c r="F490" s="331" t="s">
        <v>10</v>
      </c>
      <c r="G490" s="331" t="s">
        <v>219</v>
      </c>
      <c r="H490" s="331" t="s">
        <v>241</v>
      </c>
      <c r="I490" s="331" t="s">
        <v>242</v>
      </c>
      <c r="J490" s="331" t="s">
        <v>103</v>
      </c>
      <c r="K490" s="331" t="s">
        <v>246</v>
      </c>
      <c r="L490" s="331" t="s">
        <v>247</v>
      </c>
    </row>
    <row r="491" spans="1:14" ht="39.6" customHeight="1">
      <c r="A491" s="329" t="s">
        <v>235</v>
      </c>
      <c r="B491" s="332" t="s">
        <v>236</v>
      </c>
      <c r="C491" s="332" t="s">
        <v>238</v>
      </c>
      <c r="D491" s="332" t="s">
        <v>26</v>
      </c>
      <c r="E491" s="332" t="s">
        <v>29</v>
      </c>
      <c r="F491" s="332" t="s">
        <v>239</v>
      </c>
      <c r="G491" s="335" t="s">
        <v>60</v>
      </c>
      <c r="H491" s="336" t="s">
        <v>16</v>
      </c>
      <c r="I491" s="332" t="s">
        <v>244</v>
      </c>
      <c r="J491" s="335" t="s">
        <v>245</v>
      </c>
      <c r="K491" s="332" t="s">
        <v>116</v>
      </c>
      <c r="L491" s="332" t="s">
        <v>249</v>
      </c>
    </row>
    <row r="492" spans="1:14" ht="42" customHeight="1">
      <c r="A492" s="330">
        <f>VLOOKUP(N492,$O$5:$P$93,2,FALSE)</f>
        <v>0</v>
      </c>
      <c r="B492" s="333">
        <f>VLOOKUP(A492,入力シート!$B$7:$P$101,2,FALSE)</f>
        <v>0</v>
      </c>
      <c r="C492" s="333" t="str">
        <f>VLOOKUP(A492,細目書内訳!$B$11:$M$103,4,FALSE)</f>
        <v>A</v>
      </c>
      <c r="D492" s="333">
        <f>VLOOKUP(A492,入力シート!$B$7:$Q$101,5,FALSE)</f>
        <v>0</v>
      </c>
      <c r="E492" s="333" t="str">
        <f>VLOOKUP(A492,細目書内訳!$B$11:$M$103,6,FALSE)</f>
        <v>C</v>
      </c>
      <c r="F492" s="334">
        <f>SUM(B492:E492)</f>
        <v>0</v>
      </c>
      <c r="G492" s="333" t="str">
        <f>VLOOKUP(A492,細目書内訳!$B$11:$M$103,7,FALSE)</f>
        <v>③</v>
      </c>
      <c r="H492" s="333"/>
      <c r="I492" s="334" t="e">
        <f>G492-H492</f>
        <v>#VALUE!</v>
      </c>
      <c r="J492" s="337"/>
      <c r="K492" s="338" t="e">
        <f>I492+J492</f>
        <v>#VALUE!</v>
      </c>
      <c r="L492" s="338" t="e">
        <f>F492-K492</f>
        <v>#VALUE!</v>
      </c>
      <c r="M492" s="339" t="s">
        <v>251</v>
      </c>
      <c r="N492" s="340">
        <f>N486+1</f>
        <v>84</v>
      </c>
    </row>
    <row r="493" spans="1:14" ht="21.6" customHeight="1">
      <c r="A493" s="327" t="s">
        <v>234</v>
      </c>
      <c r="G493" s="550" t="s">
        <v>240</v>
      </c>
      <c r="H493" s="550"/>
      <c r="I493" s="550" t="str">
        <f>$I$1</f>
        <v>魚沼集落協定</v>
      </c>
      <c r="J493" s="550"/>
      <c r="K493" s="550"/>
      <c r="L493" s="550"/>
    </row>
    <row r="494" spans="1:14" ht="15.6" customHeight="1">
      <c r="L494" s="327">
        <f>N497</f>
        <v>85</v>
      </c>
    </row>
    <row r="495" spans="1:14">
      <c r="A495" s="328"/>
      <c r="B495" s="331" t="s">
        <v>72</v>
      </c>
      <c r="C495" s="331" t="s">
        <v>76</v>
      </c>
      <c r="D495" s="331" t="s">
        <v>77</v>
      </c>
      <c r="E495" s="331" t="s">
        <v>170</v>
      </c>
      <c r="F495" s="331" t="s">
        <v>10</v>
      </c>
      <c r="G495" s="331" t="s">
        <v>219</v>
      </c>
      <c r="H495" s="331" t="s">
        <v>241</v>
      </c>
      <c r="I495" s="331" t="s">
        <v>242</v>
      </c>
      <c r="J495" s="331" t="s">
        <v>103</v>
      </c>
      <c r="K495" s="331" t="s">
        <v>246</v>
      </c>
      <c r="L495" s="331" t="s">
        <v>247</v>
      </c>
    </row>
    <row r="496" spans="1:14" ht="39.6" customHeight="1">
      <c r="A496" s="329" t="s">
        <v>235</v>
      </c>
      <c r="B496" s="332" t="s">
        <v>236</v>
      </c>
      <c r="C496" s="332" t="s">
        <v>238</v>
      </c>
      <c r="D496" s="332" t="s">
        <v>26</v>
      </c>
      <c r="E496" s="332" t="s">
        <v>29</v>
      </c>
      <c r="F496" s="332" t="s">
        <v>239</v>
      </c>
      <c r="G496" s="335" t="s">
        <v>60</v>
      </c>
      <c r="H496" s="336" t="s">
        <v>16</v>
      </c>
      <c r="I496" s="332" t="s">
        <v>244</v>
      </c>
      <c r="J496" s="335" t="s">
        <v>245</v>
      </c>
      <c r="K496" s="332" t="s">
        <v>116</v>
      </c>
      <c r="L496" s="332" t="s">
        <v>249</v>
      </c>
    </row>
    <row r="497" spans="1:14" ht="42" customHeight="1">
      <c r="A497" s="330">
        <f>VLOOKUP(N497,$O$5:$P$93,2,FALSE)</f>
        <v>0</v>
      </c>
      <c r="B497" s="333">
        <f>VLOOKUP(A497,入力シート!$B$7:$P$101,2,FALSE)</f>
        <v>0</v>
      </c>
      <c r="C497" s="333" t="str">
        <f>VLOOKUP(A497,細目書内訳!$B$11:$M$103,4,FALSE)</f>
        <v>A</v>
      </c>
      <c r="D497" s="333">
        <f>VLOOKUP(A497,入力シート!$B$7:$Q$101,5,FALSE)</f>
        <v>0</v>
      </c>
      <c r="E497" s="333" t="str">
        <f>VLOOKUP(A497,細目書内訳!$B$11:$M$103,6,FALSE)</f>
        <v>C</v>
      </c>
      <c r="F497" s="334">
        <f>SUM(B497:E497)</f>
        <v>0</v>
      </c>
      <c r="G497" s="333" t="str">
        <f>VLOOKUP(A497,細目書内訳!$B$11:$M$103,7,FALSE)</f>
        <v>③</v>
      </c>
      <c r="H497" s="333"/>
      <c r="I497" s="334" t="e">
        <f>G497-H497</f>
        <v>#VALUE!</v>
      </c>
      <c r="J497" s="337"/>
      <c r="K497" s="338" t="e">
        <f>I497+J497</f>
        <v>#VALUE!</v>
      </c>
      <c r="L497" s="338" t="e">
        <f>F497-K497</f>
        <v>#VALUE!</v>
      </c>
      <c r="M497" s="339" t="s">
        <v>251</v>
      </c>
      <c r="N497" s="340">
        <f>N492+1</f>
        <v>85</v>
      </c>
    </row>
    <row r="498" spans="1:14" ht="36.6" customHeight="1"/>
    <row r="499" spans="1:14" ht="21.6" customHeight="1">
      <c r="A499" s="327" t="s">
        <v>234</v>
      </c>
      <c r="G499" s="550" t="s">
        <v>240</v>
      </c>
      <c r="H499" s="550"/>
      <c r="I499" s="550" t="str">
        <f>$I$1</f>
        <v>魚沼集落協定</v>
      </c>
      <c r="J499" s="550"/>
      <c r="K499" s="550"/>
      <c r="L499" s="550"/>
    </row>
    <row r="500" spans="1:14" ht="15.6" customHeight="1">
      <c r="L500" s="327">
        <f>N503</f>
        <v>86</v>
      </c>
    </row>
    <row r="501" spans="1:14">
      <c r="A501" s="328"/>
      <c r="B501" s="331" t="s">
        <v>72</v>
      </c>
      <c r="C501" s="331" t="s">
        <v>76</v>
      </c>
      <c r="D501" s="331" t="s">
        <v>77</v>
      </c>
      <c r="E501" s="331" t="s">
        <v>170</v>
      </c>
      <c r="F501" s="331" t="s">
        <v>10</v>
      </c>
      <c r="G501" s="331" t="s">
        <v>219</v>
      </c>
      <c r="H501" s="331" t="s">
        <v>241</v>
      </c>
      <c r="I501" s="331" t="s">
        <v>242</v>
      </c>
      <c r="J501" s="331" t="s">
        <v>103</v>
      </c>
      <c r="K501" s="331" t="s">
        <v>246</v>
      </c>
      <c r="L501" s="331" t="s">
        <v>247</v>
      </c>
    </row>
    <row r="502" spans="1:14" ht="39.6" customHeight="1">
      <c r="A502" s="329" t="s">
        <v>235</v>
      </c>
      <c r="B502" s="332" t="s">
        <v>236</v>
      </c>
      <c r="C502" s="332" t="s">
        <v>238</v>
      </c>
      <c r="D502" s="332" t="s">
        <v>26</v>
      </c>
      <c r="E502" s="332" t="s">
        <v>29</v>
      </c>
      <c r="F502" s="332" t="s">
        <v>239</v>
      </c>
      <c r="G502" s="335" t="s">
        <v>60</v>
      </c>
      <c r="H502" s="336" t="s">
        <v>16</v>
      </c>
      <c r="I502" s="332" t="s">
        <v>244</v>
      </c>
      <c r="J502" s="335" t="s">
        <v>245</v>
      </c>
      <c r="K502" s="332" t="s">
        <v>116</v>
      </c>
      <c r="L502" s="332" t="s">
        <v>249</v>
      </c>
    </row>
    <row r="503" spans="1:14" ht="42" customHeight="1">
      <c r="A503" s="330">
        <f>VLOOKUP(N503,$O$5:$P$93,2,FALSE)</f>
        <v>0</v>
      </c>
      <c r="B503" s="333">
        <f>VLOOKUP(A503,入力シート!$B$7:$P$101,2,FALSE)</f>
        <v>0</v>
      </c>
      <c r="C503" s="333" t="str">
        <f>VLOOKUP(A503,細目書内訳!$B$11:$M$103,4,FALSE)</f>
        <v>A</v>
      </c>
      <c r="D503" s="333">
        <f>VLOOKUP(A503,入力シート!$B$7:$Q$101,5,FALSE)</f>
        <v>0</v>
      </c>
      <c r="E503" s="333" t="str">
        <f>VLOOKUP(A503,細目書内訳!$B$11:$M$103,6,FALSE)</f>
        <v>C</v>
      </c>
      <c r="F503" s="334">
        <f>SUM(B503:E503)</f>
        <v>0</v>
      </c>
      <c r="G503" s="333" t="str">
        <f>VLOOKUP(A503,細目書内訳!$B$11:$M$103,7,FALSE)</f>
        <v>③</v>
      </c>
      <c r="H503" s="333"/>
      <c r="I503" s="334" t="e">
        <f>G503-H503</f>
        <v>#VALUE!</v>
      </c>
      <c r="J503" s="337"/>
      <c r="K503" s="338" t="e">
        <f>I503+J503</f>
        <v>#VALUE!</v>
      </c>
      <c r="L503" s="338" t="e">
        <f>F503-K503</f>
        <v>#VALUE!</v>
      </c>
      <c r="M503" s="339" t="s">
        <v>251</v>
      </c>
      <c r="N503" s="340">
        <f>N497+1</f>
        <v>86</v>
      </c>
    </row>
    <row r="504" spans="1:14" ht="36.6" customHeight="1"/>
    <row r="505" spans="1:14" ht="21.6" customHeight="1">
      <c r="A505" s="327" t="s">
        <v>234</v>
      </c>
      <c r="G505" s="550" t="s">
        <v>240</v>
      </c>
      <c r="H505" s="550"/>
      <c r="I505" s="550" t="str">
        <f>$I$1</f>
        <v>魚沼集落協定</v>
      </c>
      <c r="J505" s="550"/>
      <c r="K505" s="550"/>
      <c r="L505" s="550"/>
    </row>
    <row r="506" spans="1:14" ht="15.6" customHeight="1">
      <c r="L506" s="327">
        <f>N509</f>
        <v>87</v>
      </c>
    </row>
    <row r="507" spans="1:14">
      <c r="A507" s="328"/>
      <c r="B507" s="331" t="s">
        <v>72</v>
      </c>
      <c r="C507" s="331" t="s">
        <v>76</v>
      </c>
      <c r="D507" s="331" t="s">
        <v>77</v>
      </c>
      <c r="E507" s="331" t="s">
        <v>170</v>
      </c>
      <c r="F507" s="331" t="s">
        <v>10</v>
      </c>
      <c r="G507" s="331" t="s">
        <v>219</v>
      </c>
      <c r="H507" s="331" t="s">
        <v>241</v>
      </c>
      <c r="I507" s="331" t="s">
        <v>242</v>
      </c>
      <c r="J507" s="331" t="s">
        <v>103</v>
      </c>
      <c r="K507" s="331" t="s">
        <v>246</v>
      </c>
      <c r="L507" s="331" t="s">
        <v>247</v>
      </c>
    </row>
    <row r="508" spans="1:14" ht="39.6" customHeight="1">
      <c r="A508" s="329" t="s">
        <v>235</v>
      </c>
      <c r="B508" s="332" t="s">
        <v>236</v>
      </c>
      <c r="C508" s="332" t="s">
        <v>238</v>
      </c>
      <c r="D508" s="332" t="s">
        <v>26</v>
      </c>
      <c r="E508" s="332" t="s">
        <v>29</v>
      </c>
      <c r="F508" s="332" t="s">
        <v>239</v>
      </c>
      <c r="G508" s="335" t="s">
        <v>60</v>
      </c>
      <c r="H508" s="336" t="s">
        <v>16</v>
      </c>
      <c r="I508" s="332" t="s">
        <v>244</v>
      </c>
      <c r="J508" s="335" t="s">
        <v>245</v>
      </c>
      <c r="K508" s="332" t="s">
        <v>116</v>
      </c>
      <c r="L508" s="332" t="s">
        <v>249</v>
      </c>
    </row>
    <row r="509" spans="1:14" ht="42" customHeight="1">
      <c r="A509" s="330">
        <f>VLOOKUP(N509,$O$5:$P$93,2,FALSE)</f>
        <v>0</v>
      </c>
      <c r="B509" s="333">
        <f>VLOOKUP(A509,入力シート!$B$7:$P$101,2,FALSE)</f>
        <v>0</v>
      </c>
      <c r="C509" s="333" t="str">
        <f>VLOOKUP(A509,細目書内訳!$B$11:$M$103,4,FALSE)</f>
        <v>A</v>
      </c>
      <c r="D509" s="333">
        <f>VLOOKUP(A509,入力シート!$B$7:$Q$101,5,FALSE)</f>
        <v>0</v>
      </c>
      <c r="E509" s="333" t="str">
        <f>VLOOKUP(A509,細目書内訳!$B$11:$M$103,6,FALSE)</f>
        <v>C</v>
      </c>
      <c r="F509" s="334">
        <f>SUM(B509:E509)</f>
        <v>0</v>
      </c>
      <c r="G509" s="333" t="str">
        <f>VLOOKUP(A509,細目書内訳!$B$11:$M$103,7,FALSE)</f>
        <v>③</v>
      </c>
      <c r="H509" s="333"/>
      <c r="I509" s="334" t="e">
        <f>G509-H509</f>
        <v>#VALUE!</v>
      </c>
      <c r="J509" s="337"/>
      <c r="K509" s="338" t="e">
        <f>I509+J509</f>
        <v>#VALUE!</v>
      </c>
      <c r="L509" s="338" t="e">
        <f>F509-K509</f>
        <v>#VALUE!</v>
      </c>
      <c r="M509" s="339" t="s">
        <v>251</v>
      </c>
      <c r="N509" s="340">
        <f>N503+1</f>
        <v>87</v>
      </c>
    </row>
    <row r="510" spans="1:14" ht="36.6" customHeight="1"/>
    <row r="511" spans="1:14" ht="21.6" customHeight="1">
      <c r="A511" s="327" t="s">
        <v>234</v>
      </c>
      <c r="G511" s="550" t="s">
        <v>240</v>
      </c>
      <c r="H511" s="550"/>
      <c r="I511" s="550" t="str">
        <f>$I$1</f>
        <v>魚沼集落協定</v>
      </c>
      <c r="J511" s="550"/>
      <c r="K511" s="550"/>
      <c r="L511" s="550"/>
    </row>
    <row r="512" spans="1:14" ht="15.6" customHeight="1">
      <c r="L512" s="327">
        <f>N515</f>
        <v>88</v>
      </c>
    </row>
    <row r="513" spans="1:14">
      <c r="A513" s="328"/>
      <c r="B513" s="331" t="s">
        <v>72</v>
      </c>
      <c r="C513" s="331" t="s">
        <v>76</v>
      </c>
      <c r="D513" s="331" t="s">
        <v>77</v>
      </c>
      <c r="E513" s="331" t="s">
        <v>170</v>
      </c>
      <c r="F513" s="331" t="s">
        <v>10</v>
      </c>
      <c r="G513" s="331" t="s">
        <v>219</v>
      </c>
      <c r="H513" s="331" t="s">
        <v>241</v>
      </c>
      <c r="I513" s="331" t="s">
        <v>242</v>
      </c>
      <c r="J513" s="331" t="s">
        <v>103</v>
      </c>
      <c r="K513" s="331" t="s">
        <v>246</v>
      </c>
      <c r="L513" s="331" t="s">
        <v>247</v>
      </c>
    </row>
    <row r="514" spans="1:14" ht="39.6" customHeight="1">
      <c r="A514" s="329" t="s">
        <v>235</v>
      </c>
      <c r="B514" s="332" t="s">
        <v>236</v>
      </c>
      <c r="C514" s="332" t="s">
        <v>238</v>
      </c>
      <c r="D514" s="332" t="s">
        <v>26</v>
      </c>
      <c r="E514" s="332" t="s">
        <v>29</v>
      </c>
      <c r="F514" s="332" t="s">
        <v>239</v>
      </c>
      <c r="G514" s="335" t="s">
        <v>60</v>
      </c>
      <c r="H514" s="336" t="s">
        <v>16</v>
      </c>
      <c r="I514" s="332" t="s">
        <v>244</v>
      </c>
      <c r="J514" s="335" t="s">
        <v>245</v>
      </c>
      <c r="K514" s="332" t="s">
        <v>116</v>
      </c>
      <c r="L514" s="332" t="s">
        <v>249</v>
      </c>
    </row>
    <row r="515" spans="1:14" ht="42" customHeight="1">
      <c r="A515" s="330">
        <f>VLOOKUP(N515,$O$5:$P$93,2,FALSE)</f>
        <v>0</v>
      </c>
      <c r="B515" s="333">
        <f>VLOOKUP(A515,入力シート!$B$7:$P$101,2,FALSE)</f>
        <v>0</v>
      </c>
      <c r="C515" s="333" t="str">
        <f>VLOOKUP(A515,細目書内訳!$B$11:$M$103,4,FALSE)</f>
        <v>A</v>
      </c>
      <c r="D515" s="333">
        <f>VLOOKUP(A515,入力シート!$B$7:$Q$101,5,FALSE)</f>
        <v>0</v>
      </c>
      <c r="E515" s="333" t="str">
        <f>VLOOKUP(A515,細目書内訳!$B$11:$M$103,6,FALSE)</f>
        <v>C</v>
      </c>
      <c r="F515" s="334">
        <f>SUM(B515:E515)</f>
        <v>0</v>
      </c>
      <c r="G515" s="333" t="str">
        <f>VLOOKUP(A515,細目書内訳!$B$11:$M$103,7,FALSE)</f>
        <v>③</v>
      </c>
      <c r="H515" s="333"/>
      <c r="I515" s="334" t="e">
        <f>G515-H515</f>
        <v>#VALUE!</v>
      </c>
      <c r="J515" s="337"/>
      <c r="K515" s="338" t="e">
        <f>I515+J515</f>
        <v>#VALUE!</v>
      </c>
      <c r="L515" s="338" t="e">
        <f>F515-K515</f>
        <v>#VALUE!</v>
      </c>
      <c r="M515" s="339" t="s">
        <v>251</v>
      </c>
      <c r="N515" s="340">
        <f>N509+1</f>
        <v>88</v>
      </c>
    </row>
    <row r="516" spans="1:14" ht="36.6" customHeight="1"/>
    <row r="517" spans="1:14" ht="21.6" customHeight="1">
      <c r="A517" s="327" t="s">
        <v>234</v>
      </c>
      <c r="G517" s="550" t="s">
        <v>240</v>
      </c>
      <c r="H517" s="550"/>
      <c r="I517" s="550" t="str">
        <f>$I$1</f>
        <v>魚沼集落協定</v>
      </c>
      <c r="J517" s="550"/>
      <c r="K517" s="550"/>
      <c r="L517" s="550"/>
    </row>
    <row r="518" spans="1:14" ht="15.6" customHeight="1">
      <c r="L518" s="327">
        <f>N521</f>
        <v>89</v>
      </c>
    </row>
    <row r="519" spans="1:14">
      <c r="A519" s="328"/>
      <c r="B519" s="331" t="s">
        <v>72</v>
      </c>
      <c r="C519" s="331" t="s">
        <v>76</v>
      </c>
      <c r="D519" s="331" t="s">
        <v>77</v>
      </c>
      <c r="E519" s="331" t="s">
        <v>170</v>
      </c>
      <c r="F519" s="331" t="s">
        <v>10</v>
      </c>
      <c r="G519" s="331" t="s">
        <v>219</v>
      </c>
      <c r="H519" s="331" t="s">
        <v>241</v>
      </c>
      <c r="I519" s="331" t="s">
        <v>242</v>
      </c>
      <c r="J519" s="331" t="s">
        <v>103</v>
      </c>
      <c r="K519" s="331" t="s">
        <v>246</v>
      </c>
      <c r="L519" s="331" t="s">
        <v>247</v>
      </c>
    </row>
    <row r="520" spans="1:14" ht="39.6" customHeight="1">
      <c r="A520" s="329" t="s">
        <v>235</v>
      </c>
      <c r="B520" s="332" t="s">
        <v>236</v>
      </c>
      <c r="C520" s="332" t="s">
        <v>238</v>
      </c>
      <c r="D520" s="332" t="s">
        <v>26</v>
      </c>
      <c r="E520" s="332" t="s">
        <v>29</v>
      </c>
      <c r="F520" s="332" t="s">
        <v>239</v>
      </c>
      <c r="G520" s="335" t="s">
        <v>60</v>
      </c>
      <c r="H520" s="336" t="s">
        <v>16</v>
      </c>
      <c r="I520" s="332" t="s">
        <v>244</v>
      </c>
      <c r="J520" s="335" t="s">
        <v>245</v>
      </c>
      <c r="K520" s="332" t="s">
        <v>116</v>
      </c>
      <c r="L520" s="332" t="s">
        <v>249</v>
      </c>
    </row>
    <row r="521" spans="1:14" ht="42" customHeight="1">
      <c r="A521" s="330">
        <f>VLOOKUP(N521,$O$5:$P$93,2,FALSE)</f>
        <v>0</v>
      </c>
      <c r="B521" s="333">
        <f>VLOOKUP(A521,入力シート!$B$7:$P$101,2,FALSE)</f>
        <v>0</v>
      </c>
      <c r="C521" s="333" t="str">
        <f>VLOOKUP(A521,細目書内訳!$B$11:$M$103,4,FALSE)</f>
        <v>A</v>
      </c>
      <c r="D521" s="333">
        <f>VLOOKUP(A521,入力シート!$B$7:$Q$101,5,FALSE)</f>
        <v>0</v>
      </c>
      <c r="E521" s="333" t="str">
        <f>VLOOKUP(A521,細目書内訳!$B$11:$M$103,6,FALSE)</f>
        <v>C</v>
      </c>
      <c r="F521" s="334">
        <f>SUM(B521:E521)</f>
        <v>0</v>
      </c>
      <c r="G521" s="333" t="str">
        <f>VLOOKUP(A521,細目書内訳!$B$11:$M$103,7,FALSE)</f>
        <v>③</v>
      </c>
      <c r="H521" s="333"/>
      <c r="I521" s="334" t="e">
        <f>G521-H521</f>
        <v>#VALUE!</v>
      </c>
      <c r="J521" s="337"/>
      <c r="K521" s="338" t="e">
        <f>I521+J521</f>
        <v>#VALUE!</v>
      </c>
      <c r="L521" s="338" t="e">
        <f>F521-K521</f>
        <v>#VALUE!</v>
      </c>
      <c r="M521" s="339" t="s">
        <v>251</v>
      </c>
      <c r="N521" s="340">
        <f>N515+1</f>
        <v>89</v>
      </c>
    </row>
    <row r="522" spans="1:14" ht="36.6" customHeight="1"/>
    <row r="523" spans="1:14" ht="21.6" customHeight="1">
      <c r="A523" s="327" t="s">
        <v>234</v>
      </c>
      <c r="G523" s="550" t="s">
        <v>240</v>
      </c>
      <c r="H523" s="550"/>
      <c r="I523" s="550" t="str">
        <f>$I$1</f>
        <v>魚沼集落協定</v>
      </c>
      <c r="J523" s="550"/>
      <c r="K523" s="550"/>
      <c r="L523" s="550"/>
    </row>
    <row r="524" spans="1:14" ht="15.6" customHeight="1">
      <c r="L524" s="327">
        <f>N527</f>
        <v>90</v>
      </c>
    </row>
    <row r="525" spans="1:14">
      <c r="A525" s="328"/>
      <c r="B525" s="331" t="s">
        <v>72</v>
      </c>
      <c r="C525" s="331" t="s">
        <v>76</v>
      </c>
      <c r="D525" s="331" t="s">
        <v>77</v>
      </c>
      <c r="E525" s="331" t="s">
        <v>170</v>
      </c>
      <c r="F525" s="331" t="s">
        <v>10</v>
      </c>
      <c r="G525" s="331" t="s">
        <v>219</v>
      </c>
      <c r="H525" s="331" t="s">
        <v>241</v>
      </c>
      <c r="I525" s="331" t="s">
        <v>242</v>
      </c>
      <c r="J525" s="331" t="s">
        <v>103</v>
      </c>
      <c r="K525" s="331" t="s">
        <v>246</v>
      </c>
      <c r="L525" s="331" t="s">
        <v>247</v>
      </c>
    </row>
    <row r="526" spans="1:14" ht="39.6" customHeight="1">
      <c r="A526" s="329" t="s">
        <v>235</v>
      </c>
      <c r="B526" s="332" t="s">
        <v>236</v>
      </c>
      <c r="C526" s="332" t="s">
        <v>238</v>
      </c>
      <c r="D526" s="332" t="s">
        <v>26</v>
      </c>
      <c r="E526" s="332" t="s">
        <v>29</v>
      </c>
      <c r="F526" s="332" t="s">
        <v>239</v>
      </c>
      <c r="G526" s="335" t="s">
        <v>60</v>
      </c>
      <c r="H526" s="336" t="s">
        <v>16</v>
      </c>
      <c r="I526" s="332" t="s">
        <v>244</v>
      </c>
      <c r="J526" s="335" t="s">
        <v>245</v>
      </c>
      <c r="K526" s="332" t="s">
        <v>116</v>
      </c>
      <c r="L526" s="332" t="s">
        <v>249</v>
      </c>
    </row>
    <row r="527" spans="1:14" ht="42" customHeight="1">
      <c r="A527" s="330" t="e">
        <f>VLOOKUP(N527,$O$5:$P$93,2,FALSE)</f>
        <v>#N/A</v>
      </c>
      <c r="B527" s="333" t="e">
        <f>VLOOKUP(A527,入力シート!$B$7:$P$101,2,FALSE)</f>
        <v>#N/A</v>
      </c>
      <c r="C527" s="333" t="e">
        <f>VLOOKUP(A527,細目書内訳!$B$11:$M$103,4,FALSE)</f>
        <v>#N/A</v>
      </c>
      <c r="D527" s="333" t="e">
        <f>VLOOKUP(A527,入力シート!$B$7:$Q$101,5,FALSE)</f>
        <v>#N/A</v>
      </c>
      <c r="E527" s="333" t="e">
        <f>VLOOKUP(A527,細目書内訳!$B$11:$M$103,6,FALSE)</f>
        <v>#N/A</v>
      </c>
      <c r="F527" s="334" t="e">
        <f>SUM(B527:E527)</f>
        <v>#N/A</v>
      </c>
      <c r="G527" s="333" t="e">
        <f>VLOOKUP(A527,細目書内訳!$B$11:$M$103,7,FALSE)</f>
        <v>#N/A</v>
      </c>
      <c r="H527" s="333"/>
      <c r="I527" s="334" t="e">
        <f>G527-H527</f>
        <v>#N/A</v>
      </c>
      <c r="J527" s="337"/>
      <c r="K527" s="338" t="e">
        <f>I527+J527</f>
        <v>#N/A</v>
      </c>
      <c r="L527" s="338" t="e">
        <f>F527-K527</f>
        <v>#N/A</v>
      </c>
      <c r="M527" s="339" t="s">
        <v>251</v>
      </c>
      <c r="N527" s="340">
        <f>N521+1</f>
        <v>90</v>
      </c>
    </row>
    <row r="528" spans="1:14" ht="36.6" customHeight="1"/>
    <row r="529" spans="1:14" ht="21.6" customHeight="1">
      <c r="A529" s="327" t="s">
        <v>234</v>
      </c>
      <c r="G529" s="550" t="s">
        <v>240</v>
      </c>
      <c r="H529" s="550"/>
      <c r="I529" s="550" t="str">
        <f>$I$1</f>
        <v>魚沼集落協定</v>
      </c>
      <c r="J529" s="550"/>
      <c r="K529" s="550"/>
      <c r="L529" s="550"/>
    </row>
    <row r="530" spans="1:14" ht="15.6" customHeight="1">
      <c r="L530" s="327">
        <f>N533</f>
        <v>91</v>
      </c>
    </row>
    <row r="531" spans="1:14">
      <c r="A531" s="328"/>
      <c r="B531" s="331" t="s">
        <v>72</v>
      </c>
      <c r="C531" s="331" t="s">
        <v>76</v>
      </c>
      <c r="D531" s="331" t="s">
        <v>77</v>
      </c>
      <c r="E531" s="331" t="s">
        <v>170</v>
      </c>
      <c r="F531" s="331" t="s">
        <v>10</v>
      </c>
      <c r="G531" s="331" t="s">
        <v>219</v>
      </c>
      <c r="H531" s="331" t="s">
        <v>241</v>
      </c>
      <c r="I531" s="331" t="s">
        <v>242</v>
      </c>
      <c r="J531" s="331" t="s">
        <v>103</v>
      </c>
      <c r="K531" s="331" t="s">
        <v>246</v>
      </c>
      <c r="L531" s="331" t="s">
        <v>247</v>
      </c>
    </row>
    <row r="532" spans="1:14" ht="39.6" customHeight="1">
      <c r="A532" s="329" t="s">
        <v>235</v>
      </c>
      <c r="B532" s="332" t="s">
        <v>236</v>
      </c>
      <c r="C532" s="332" t="s">
        <v>238</v>
      </c>
      <c r="D532" s="332" t="s">
        <v>26</v>
      </c>
      <c r="E532" s="332" t="s">
        <v>29</v>
      </c>
      <c r="F532" s="332" t="s">
        <v>239</v>
      </c>
      <c r="G532" s="335" t="s">
        <v>60</v>
      </c>
      <c r="H532" s="336" t="s">
        <v>16</v>
      </c>
      <c r="I532" s="332" t="s">
        <v>244</v>
      </c>
      <c r="J532" s="335" t="s">
        <v>245</v>
      </c>
      <c r="K532" s="332" t="s">
        <v>116</v>
      </c>
      <c r="L532" s="332" t="s">
        <v>249</v>
      </c>
    </row>
    <row r="533" spans="1:14" ht="42" customHeight="1">
      <c r="A533" s="330" t="e">
        <f>VLOOKUP(N533,$O$5:$P$93,2,FALSE)</f>
        <v>#N/A</v>
      </c>
      <c r="B533" s="333" t="e">
        <f>VLOOKUP(A533,入力シート!$B$7:$P$101,2,FALSE)</f>
        <v>#N/A</v>
      </c>
      <c r="C533" s="333" t="e">
        <f>VLOOKUP(A533,細目書内訳!$B$11:$M$103,4,FALSE)</f>
        <v>#N/A</v>
      </c>
      <c r="D533" s="333" t="e">
        <f>VLOOKUP(A533,入力シート!$B$7:$Q$101,5,FALSE)</f>
        <v>#N/A</v>
      </c>
      <c r="E533" s="333" t="e">
        <f>VLOOKUP(A533,細目書内訳!$B$11:$M$103,6,FALSE)</f>
        <v>#N/A</v>
      </c>
      <c r="F533" s="334" t="e">
        <f>SUM(B533:E533)</f>
        <v>#N/A</v>
      </c>
      <c r="G533" s="333" t="e">
        <f>VLOOKUP(A533,細目書内訳!$B$11:$M$103,7,FALSE)</f>
        <v>#N/A</v>
      </c>
      <c r="H533" s="333"/>
      <c r="I533" s="334" t="e">
        <f>G533-H533</f>
        <v>#N/A</v>
      </c>
      <c r="J533" s="337"/>
      <c r="K533" s="338" t="e">
        <f>I533+J533</f>
        <v>#N/A</v>
      </c>
      <c r="L533" s="338" t="e">
        <f>F533-K533</f>
        <v>#N/A</v>
      </c>
      <c r="M533" s="339" t="s">
        <v>251</v>
      </c>
      <c r="N533" s="340">
        <f>N527+1</f>
        <v>91</v>
      </c>
    </row>
  </sheetData>
  <mergeCells count="182">
    <mergeCell ref="G1:H1"/>
    <mergeCell ref="I1:L1"/>
    <mergeCell ref="G7:H7"/>
    <mergeCell ref="I7:L7"/>
    <mergeCell ref="G13:H13"/>
    <mergeCell ref="I13:L13"/>
    <mergeCell ref="G19:H19"/>
    <mergeCell ref="I19:L19"/>
    <mergeCell ref="G25:H25"/>
    <mergeCell ref="I25:L25"/>
    <mergeCell ref="G31:H31"/>
    <mergeCell ref="I31:L31"/>
    <mergeCell ref="G37:H37"/>
    <mergeCell ref="I37:L37"/>
    <mergeCell ref="G42:H42"/>
    <mergeCell ref="I42:L42"/>
    <mergeCell ref="G48:H48"/>
    <mergeCell ref="I48:L48"/>
    <mergeCell ref="G54:H54"/>
    <mergeCell ref="I54:L54"/>
    <mergeCell ref="G60:H60"/>
    <mergeCell ref="I60:L60"/>
    <mergeCell ref="G66:H66"/>
    <mergeCell ref="I66:L66"/>
    <mergeCell ref="G72:H72"/>
    <mergeCell ref="I72:L72"/>
    <mergeCell ref="G78:H78"/>
    <mergeCell ref="I78:L78"/>
    <mergeCell ref="G83:H83"/>
    <mergeCell ref="I83:L83"/>
    <mergeCell ref="G89:H89"/>
    <mergeCell ref="I89:L89"/>
    <mergeCell ref="G95:H95"/>
    <mergeCell ref="I95:L95"/>
    <mergeCell ref="G101:H101"/>
    <mergeCell ref="I101:L101"/>
    <mergeCell ref="G107:H107"/>
    <mergeCell ref="I107:L107"/>
    <mergeCell ref="G113:H113"/>
    <mergeCell ref="I113:L113"/>
    <mergeCell ref="G119:H119"/>
    <mergeCell ref="I119:L119"/>
    <mergeCell ref="G124:H124"/>
    <mergeCell ref="I124:L124"/>
    <mergeCell ref="G130:H130"/>
    <mergeCell ref="I130:L130"/>
    <mergeCell ref="G136:H136"/>
    <mergeCell ref="I136:L136"/>
    <mergeCell ref="G142:H142"/>
    <mergeCell ref="I142:L142"/>
    <mergeCell ref="G148:H148"/>
    <mergeCell ref="I148:L148"/>
    <mergeCell ref="G154:H154"/>
    <mergeCell ref="I154:L154"/>
    <mergeCell ref="G160:H160"/>
    <mergeCell ref="I160:L160"/>
    <mergeCell ref="G165:H165"/>
    <mergeCell ref="I165:L165"/>
    <mergeCell ref="G171:H171"/>
    <mergeCell ref="I171:L171"/>
    <mergeCell ref="G177:H177"/>
    <mergeCell ref="I177:L177"/>
    <mergeCell ref="G183:H183"/>
    <mergeCell ref="I183:L183"/>
    <mergeCell ref="G189:H189"/>
    <mergeCell ref="I189:L189"/>
    <mergeCell ref="G195:H195"/>
    <mergeCell ref="I195:L195"/>
    <mergeCell ref="G201:H201"/>
    <mergeCell ref="I201:L201"/>
    <mergeCell ref="G206:H206"/>
    <mergeCell ref="I206:L206"/>
    <mergeCell ref="G212:H212"/>
    <mergeCell ref="I212:L212"/>
    <mergeCell ref="G218:H218"/>
    <mergeCell ref="I218:L218"/>
    <mergeCell ref="G224:H224"/>
    <mergeCell ref="I224:L224"/>
    <mergeCell ref="G230:H230"/>
    <mergeCell ref="I230:L230"/>
    <mergeCell ref="G236:H236"/>
    <mergeCell ref="I236:L236"/>
    <mergeCell ref="G242:H242"/>
    <mergeCell ref="I242:L242"/>
    <mergeCell ref="G247:H247"/>
    <mergeCell ref="I247:L247"/>
    <mergeCell ref="G253:H253"/>
    <mergeCell ref="I253:L253"/>
    <mergeCell ref="G259:H259"/>
    <mergeCell ref="I259:L259"/>
    <mergeCell ref="G265:H265"/>
    <mergeCell ref="I265:L265"/>
    <mergeCell ref="G271:H271"/>
    <mergeCell ref="I271:L271"/>
    <mergeCell ref="G277:H277"/>
    <mergeCell ref="I277:L277"/>
    <mergeCell ref="G283:H283"/>
    <mergeCell ref="I283:L283"/>
    <mergeCell ref="G288:H288"/>
    <mergeCell ref="I288:L288"/>
    <mergeCell ref="G294:H294"/>
    <mergeCell ref="I294:L294"/>
    <mergeCell ref="G300:H300"/>
    <mergeCell ref="I300:L300"/>
    <mergeCell ref="G306:H306"/>
    <mergeCell ref="I306:L306"/>
    <mergeCell ref="G312:H312"/>
    <mergeCell ref="I312:L312"/>
    <mergeCell ref="G318:H318"/>
    <mergeCell ref="I318:L318"/>
    <mergeCell ref="G324:H324"/>
    <mergeCell ref="I324:L324"/>
    <mergeCell ref="G329:H329"/>
    <mergeCell ref="I329:L329"/>
    <mergeCell ref="G335:H335"/>
    <mergeCell ref="I335:L335"/>
    <mergeCell ref="G341:H341"/>
    <mergeCell ref="I341:L341"/>
    <mergeCell ref="G347:H347"/>
    <mergeCell ref="I347:L347"/>
    <mergeCell ref="G353:H353"/>
    <mergeCell ref="I353:L353"/>
    <mergeCell ref="G359:H359"/>
    <mergeCell ref="I359:L359"/>
    <mergeCell ref="G365:H365"/>
    <mergeCell ref="I365:L365"/>
    <mergeCell ref="G370:H370"/>
    <mergeCell ref="I370:L370"/>
    <mergeCell ref="G376:H376"/>
    <mergeCell ref="I376:L376"/>
    <mergeCell ref="G382:H382"/>
    <mergeCell ref="I382:L382"/>
    <mergeCell ref="G388:H388"/>
    <mergeCell ref="I388:L388"/>
    <mergeCell ref="G394:H394"/>
    <mergeCell ref="I394:L394"/>
    <mergeCell ref="G400:H400"/>
    <mergeCell ref="I400:L400"/>
    <mergeCell ref="G406:H406"/>
    <mergeCell ref="I406:L406"/>
    <mergeCell ref="G411:H411"/>
    <mergeCell ref="I411:L411"/>
    <mergeCell ref="G417:H417"/>
    <mergeCell ref="I417:L417"/>
    <mergeCell ref="G423:H423"/>
    <mergeCell ref="I423:L423"/>
    <mergeCell ref="G429:H429"/>
    <mergeCell ref="I429:L429"/>
    <mergeCell ref="G435:H435"/>
    <mergeCell ref="I435:L435"/>
    <mergeCell ref="G441:H441"/>
    <mergeCell ref="I441:L441"/>
    <mergeCell ref="G447:H447"/>
    <mergeCell ref="I447:L447"/>
    <mergeCell ref="G452:H452"/>
    <mergeCell ref="I452:L452"/>
    <mergeCell ref="G458:H458"/>
    <mergeCell ref="I458:L458"/>
    <mergeCell ref="G464:H464"/>
    <mergeCell ref="I464:L464"/>
    <mergeCell ref="G470:H470"/>
    <mergeCell ref="I470:L470"/>
    <mergeCell ref="G476:H476"/>
    <mergeCell ref="I476:L476"/>
    <mergeCell ref="G482:H482"/>
    <mergeCell ref="I482:L482"/>
    <mergeCell ref="G488:H488"/>
    <mergeCell ref="I488:L488"/>
    <mergeCell ref="G493:H493"/>
    <mergeCell ref="I493:L493"/>
    <mergeCell ref="G529:H529"/>
    <mergeCell ref="I529:L529"/>
    <mergeCell ref="G499:H499"/>
    <mergeCell ref="I499:L499"/>
    <mergeCell ref="G505:H505"/>
    <mergeCell ref="I505:L505"/>
    <mergeCell ref="G511:H511"/>
    <mergeCell ref="I511:L511"/>
    <mergeCell ref="G517:H517"/>
    <mergeCell ref="I517:L517"/>
    <mergeCell ref="G523:H523"/>
    <mergeCell ref="I523:L523"/>
  </mergeCells>
  <phoneticPr fontId="36"/>
  <printOptions horizontalCentered="1"/>
  <pageMargins left="0.23622047244094488" right="0.23622047244094488" top="0.74803149606299213" bottom="0.74803149606299213" header="0.31496062992125984" footer="0.31496062992125984"/>
  <pageSetup paperSize="9" scale="63" fitToHeight="0" orientation="portrait" r:id="rId1"/>
  <rowBreaks count="1" manualBreakCount="1">
    <brk id="41"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75"/>
  <sheetViews>
    <sheetView showGridLines="0" workbookViewId="0">
      <selection activeCell="E6" sqref="E6"/>
    </sheetView>
  </sheetViews>
  <sheetFormatPr defaultRowHeight="13.2"/>
  <cols>
    <col min="1" max="1" width="3.8984375" style="1" customWidth="1"/>
    <col min="2" max="2" width="16.296875" style="7" customWidth="1"/>
    <col min="3" max="3" width="21.5" style="7" customWidth="1"/>
    <col min="4" max="4" width="8.796875" style="1" customWidth="1"/>
    <col min="5" max="16384" width="8.796875" style="1"/>
  </cols>
  <sheetData>
    <row r="2" spans="1:12" ht="21" customHeight="1">
      <c r="A2" s="8" t="s">
        <v>104</v>
      </c>
      <c r="B2" s="2" t="s">
        <v>155</v>
      </c>
    </row>
    <row r="3" spans="1:12" ht="21" customHeight="1">
      <c r="B3" s="2" t="s">
        <v>153</v>
      </c>
      <c r="G3" s="5" t="s">
        <v>308</v>
      </c>
    </row>
    <row r="4" spans="1:12">
      <c r="C4" s="347" t="s">
        <v>286</v>
      </c>
      <c r="D4" s="347"/>
      <c r="G4" s="5" t="s">
        <v>378</v>
      </c>
    </row>
    <row r="5" spans="1:12" ht="25.8" customHeight="1">
      <c r="B5" s="9" t="s">
        <v>6</v>
      </c>
      <c r="C5" s="551">
        <v>7</v>
      </c>
    </row>
    <row r="6" spans="1:12" ht="25.8" customHeight="1">
      <c r="B6" s="9" t="s">
        <v>123</v>
      </c>
      <c r="C6" s="552">
        <v>7</v>
      </c>
    </row>
    <row r="7" spans="1:12" ht="25.8" customHeight="1">
      <c r="B7" s="9" t="s">
        <v>115</v>
      </c>
      <c r="C7" s="12" t="s">
        <v>289</v>
      </c>
      <c r="E7" s="10" t="s">
        <v>150</v>
      </c>
    </row>
    <row r="8" spans="1:12" ht="25.8" customHeight="1">
      <c r="B8" s="9" t="s">
        <v>131</v>
      </c>
      <c r="C8" s="13" t="s">
        <v>290</v>
      </c>
      <c r="E8" s="2" t="s">
        <v>287</v>
      </c>
    </row>
    <row r="9" spans="1:12" ht="25.8" customHeight="1">
      <c r="E9" s="2" t="s">
        <v>288</v>
      </c>
    </row>
    <row r="11" spans="1:12" ht="25.8" customHeight="1"/>
    <row r="12" spans="1:12" ht="25.8" customHeight="1"/>
    <row r="13" spans="1:12" ht="19.95" customHeight="1">
      <c r="B13" s="348" t="s">
        <v>371</v>
      </c>
      <c r="C13" s="348"/>
      <c r="D13" s="2"/>
      <c r="E13" s="2"/>
      <c r="H13" s="2"/>
      <c r="I13" s="349" t="s">
        <v>374</v>
      </c>
      <c r="J13" s="349"/>
      <c r="K13" s="349"/>
      <c r="L13" s="349"/>
    </row>
    <row r="14" spans="1:12" ht="19.95" customHeight="1">
      <c r="B14" s="10" t="s">
        <v>82</v>
      </c>
      <c r="C14" s="8"/>
      <c r="D14" s="2"/>
      <c r="E14" s="2"/>
      <c r="F14" s="350" t="s">
        <v>250</v>
      </c>
      <c r="G14" s="350"/>
      <c r="H14" s="2"/>
      <c r="I14" s="10" t="s">
        <v>82</v>
      </c>
    </row>
    <row r="15" spans="1:12" ht="19.95" customHeight="1">
      <c r="B15" s="10" t="s">
        <v>353</v>
      </c>
      <c r="C15" s="8"/>
      <c r="D15" s="2"/>
      <c r="E15" s="2"/>
      <c r="F15" s="351" t="s">
        <v>376</v>
      </c>
      <c r="G15" s="351"/>
      <c r="H15" s="2"/>
      <c r="I15" s="10" t="s">
        <v>353</v>
      </c>
    </row>
    <row r="16" spans="1:12" ht="19.95" customHeight="1">
      <c r="B16" s="11" t="s">
        <v>372</v>
      </c>
      <c r="C16" s="8"/>
      <c r="F16" s="2"/>
      <c r="G16" s="2"/>
      <c r="H16" s="2"/>
      <c r="I16" s="11" t="s">
        <v>80</v>
      </c>
    </row>
    <row r="17" spans="2:10" ht="19.95" customHeight="1">
      <c r="B17" s="10" t="s">
        <v>316</v>
      </c>
      <c r="C17" s="8"/>
      <c r="D17" s="2"/>
      <c r="E17" s="2"/>
      <c r="F17" s="2"/>
      <c r="G17" s="2"/>
      <c r="H17" s="2"/>
      <c r="I17" s="10" t="s">
        <v>375</v>
      </c>
    </row>
    <row r="18" spans="2:10" ht="19.95" customHeight="1">
      <c r="B18" s="11" t="s">
        <v>22</v>
      </c>
      <c r="C18" s="8"/>
      <c r="D18" s="2"/>
      <c r="E18" s="2"/>
      <c r="F18" s="2"/>
      <c r="G18" s="2"/>
      <c r="H18" s="2"/>
      <c r="I18" s="2"/>
    </row>
    <row r="19" spans="2:10" ht="19.95" customHeight="1">
      <c r="B19" s="10" t="s">
        <v>373</v>
      </c>
      <c r="C19" s="8"/>
      <c r="D19" s="2"/>
      <c r="E19" s="2"/>
      <c r="F19" s="2"/>
      <c r="G19" s="2"/>
      <c r="H19" s="2"/>
      <c r="I19" s="2" t="s">
        <v>317</v>
      </c>
    </row>
    <row r="20" spans="2:10" ht="19.95" customHeight="1">
      <c r="B20" s="10" t="s">
        <v>129</v>
      </c>
      <c r="C20" s="8"/>
      <c r="D20" s="2"/>
      <c r="E20" s="345"/>
      <c r="F20" s="345"/>
      <c r="G20" s="345"/>
      <c r="H20" s="2"/>
      <c r="I20" s="2" t="s">
        <v>261</v>
      </c>
    </row>
    <row r="21" spans="2:10" ht="19.95" customHeight="1">
      <c r="B21" s="10" t="s">
        <v>278</v>
      </c>
      <c r="C21" s="8"/>
      <c r="D21" s="2"/>
      <c r="E21" s="345"/>
      <c r="F21" s="345"/>
      <c r="G21" s="345"/>
      <c r="H21" s="2"/>
      <c r="I21" s="2"/>
    </row>
    <row r="22" spans="2:10" ht="7.2" customHeight="1">
      <c r="B22" s="10"/>
      <c r="C22" s="8"/>
      <c r="D22" s="2"/>
      <c r="E22" s="2"/>
      <c r="F22" s="2"/>
      <c r="G22" s="2"/>
      <c r="H22" s="2"/>
    </row>
    <row r="23" spans="2:10" ht="19.95" customHeight="1">
      <c r="B23" s="346" t="s">
        <v>226</v>
      </c>
      <c r="C23" s="346"/>
      <c r="D23" s="346"/>
      <c r="E23" s="346"/>
      <c r="F23" s="346"/>
      <c r="G23" s="346"/>
      <c r="H23" s="2"/>
      <c r="I23" s="15" t="s">
        <v>310</v>
      </c>
    </row>
    <row r="24" spans="2:10" ht="19.95" customHeight="1">
      <c r="B24" s="346"/>
      <c r="C24" s="346"/>
      <c r="D24" s="346"/>
      <c r="E24" s="346"/>
      <c r="F24" s="346"/>
      <c r="G24" s="346"/>
      <c r="H24" s="2"/>
      <c r="J24" s="16" t="s">
        <v>356</v>
      </c>
    </row>
    <row r="25" spans="2:10" ht="19.95" customHeight="1">
      <c r="B25" s="344" t="s">
        <v>377</v>
      </c>
      <c r="C25" s="344"/>
      <c r="D25" s="344"/>
      <c r="E25" s="344"/>
      <c r="F25" s="14"/>
      <c r="G25" s="14"/>
      <c r="H25" s="2"/>
      <c r="I25" s="2"/>
    </row>
    <row r="26" spans="2:10" ht="19.95" customHeight="1">
      <c r="B26" s="10"/>
      <c r="C26" s="8"/>
      <c r="D26" s="2"/>
      <c r="E26" s="2"/>
      <c r="F26" s="2"/>
      <c r="G26" s="2"/>
      <c r="H26" s="2"/>
      <c r="I26" s="2"/>
    </row>
    <row r="27" spans="2:10" ht="19.95" customHeight="1">
      <c r="B27" s="10"/>
      <c r="C27" s="8"/>
      <c r="D27" s="2"/>
      <c r="E27" s="2"/>
      <c r="F27" s="2"/>
      <c r="G27" s="2"/>
      <c r="H27" s="2"/>
      <c r="I27" s="2"/>
    </row>
    <row r="28" spans="2:10" ht="19.95" customHeight="1">
      <c r="B28" s="10"/>
      <c r="C28" s="8"/>
      <c r="D28" s="2"/>
      <c r="E28" s="2"/>
      <c r="F28" s="2"/>
      <c r="G28" s="2"/>
      <c r="H28" s="2"/>
      <c r="I28" s="2"/>
    </row>
    <row r="29" spans="2:10" ht="19.95" customHeight="1">
      <c r="B29" s="10"/>
      <c r="C29" s="8"/>
      <c r="D29" s="2"/>
      <c r="E29" s="2"/>
      <c r="F29" s="2"/>
      <c r="G29" s="2"/>
      <c r="H29" s="2"/>
      <c r="I29" s="2"/>
    </row>
    <row r="30" spans="2:10" ht="19.95" customHeight="1">
      <c r="B30" s="10"/>
      <c r="C30" s="8"/>
      <c r="D30" s="2"/>
      <c r="E30" s="2"/>
      <c r="F30" s="2"/>
      <c r="G30" s="2"/>
      <c r="H30" s="2"/>
      <c r="I30" s="2"/>
    </row>
    <row r="31" spans="2:10" ht="19.95" customHeight="1">
      <c r="B31" s="10"/>
      <c r="C31" s="8"/>
      <c r="D31" s="2"/>
      <c r="E31" s="2"/>
      <c r="F31" s="2"/>
      <c r="G31" s="2"/>
      <c r="H31" s="2"/>
      <c r="I31" s="2"/>
    </row>
    <row r="32" spans="2:10" ht="19.95" customHeight="1">
      <c r="B32" s="10"/>
      <c r="C32" s="8"/>
      <c r="D32" s="2"/>
      <c r="E32" s="2"/>
      <c r="F32" s="2"/>
      <c r="G32" s="2"/>
      <c r="H32" s="2"/>
      <c r="I32" s="2"/>
    </row>
    <row r="33" spans="2:9" ht="19.95" customHeight="1">
      <c r="B33" s="10"/>
      <c r="C33" s="8"/>
      <c r="D33" s="2"/>
      <c r="E33" s="2"/>
      <c r="F33" s="2"/>
      <c r="G33" s="2"/>
      <c r="H33" s="2"/>
      <c r="I33" s="2"/>
    </row>
    <row r="34" spans="2:9" ht="19.95" customHeight="1">
      <c r="B34" s="10"/>
      <c r="C34" s="8"/>
      <c r="D34" s="2"/>
      <c r="E34" s="2"/>
      <c r="F34" s="2"/>
      <c r="G34" s="2"/>
      <c r="H34" s="2"/>
      <c r="I34" s="2"/>
    </row>
    <row r="35" spans="2:9" ht="19.95" customHeight="1">
      <c r="B35" s="10"/>
      <c r="C35" s="8"/>
      <c r="D35" s="2"/>
      <c r="E35" s="2"/>
      <c r="F35" s="2"/>
      <c r="G35" s="2"/>
      <c r="H35" s="2"/>
      <c r="I35" s="2"/>
    </row>
    <row r="36" spans="2:9" ht="19.95" customHeight="1">
      <c r="B36" s="10"/>
      <c r="C36" s="8"/>
      <c r="D36" s="2"/>
      <c r="E36" s="2"/>
      <c r="F36" s="2"/>
      <c r="G36" s="2"/>
      <c r="H36" s="2"/>
      <c r="I36" s="2"/>
    </row>
    <row r="37" spans="2:9" ht="19.95" customHeight="1">
      <c r="B37" s="10"/>
      <c r="C37" s="8"/>
      <c r="D37" s="2"/>
      <c r="E37" s="2"/>
      <c r="F37" s="2"/>
      <c r="G37" s="2"/>
      <c r="H37" s="2"/>
      <c r="I37" s="2"/>
    </row>
    <row r="38" spans="2:9" ht="19.95" customHeight="1">
      <c r="B38" s="10"/>
      <c r="C38" s="8"/>
      <c r="D38" s="2"/>
      <c r="E38" s="2"/>
      <c r="F38" s="2"/>
      <c r="G38" s="2"/>
      <c r="H38" s="2"/>
      <c r="I38" s="2"/>
    </row>
    <row r="39" spans="2:9" ht="19.95" customHeight="1">
      <c r="B39" s="10"/>
      <c r="C39" s="8"/>
      <c r="D39" s="2"/>
      <c r="E39" s="2"/>
      <c r="F39" s="2"/>
      <c r="G39" s="2"/>
      <c r="H39" s="2"/>
      <c r="I39" s="2"/>
    </row>
    <row r="40" spans="2:9" ht="19.95" customHeight="1">
      <c r="B40" s="10"/>
      <c r="C40" s="8"/>
      <c r="D40" s="2"/>
      <c r="E40" s="2"/>
      <c r="F40" s="2"/>
      <c r="G40" s="2"/>
      <c r="H40" s="2"/>
      <c r="I40" s="2"/>
    </row>
    <row r="41" spans="2:9" ht="19.95" customHeight="1">
      <c r="B41" s="10"/>
      <c r="C41" s="8"/>
      <c r="D41" s="2"/>
      <c r="E41" s="2"/>
      <c r="F41" s="2"/>
      <c r="G41" s="2"/>
      <c r="H41" s="2"/>
      <c r="I41" s="2"/>
    </row>
    <row r="42" spans="2:9" ht="19.95" customHeight="1">
      <c r="B42" s="10"/>
      <c r="C42" s="8"/>
      <c r="D42" s="2"/>
      <c r="E42" s="2"/>
      <c r="F42" s="2"/>
      <c r="G42" s="2"/>
      <c r="H42" s="2"/>
      <c r="I42" s="2"/>
    </row>
    <row r="43" spans="2:9" ht="19.95" customHeight="1">
      <c r="B43" s="8"/>
      <c r="C43" s="8"/>
      <c r="D43" s="2"/>
      <c r="E43" s="2"/>
      <c r="F43" s="2"/>
      <c r="G43" s="2"/>
      <c r="H43" s="2"/>
      <c r="I43" s="2"/>
    </row>
    <row r="44" spans="2:9" ht="19.95" customHeight="1">
      <c r="B44" s="8"/>
      <c r="C44" s="8"/>
      <c r="D44" s="2"/>
      <c r="E44" s="2"/>
      <c r="F44" s="2"/>
      <c r="G44" s="2"/>
      <c r="H44" s="2"/>
      <c r="I44" s="2"/>
    </row>
    <row r="45" spans="2:9" ht="19.95" customHeight="1">
      <c r="B45" s="8"/>
      <c r="C45" s="8"/>
      <c r="D45" s="2"/>
      <c r="E45" s="2"/>
      <c r="F45" s="2"/>
      <c r="G45" s="2"/>
      <c r="H45" s="2"/>
      <c r="I45" s="2"/>
    </row>
    <row r="46" spans="2:9">
      <c r="B46" s="8"/>
      <c r="C46" s="8"/>
      <c r="D46" s="2"/>
      <c r="E46" s="2"/>
      <c r="F46" s="2"/>
      <c r="G46" s="2"/>
      <c r="H46" s="2"/>
      <c r="I46" s="2"/>
    </row>
    <row r="47" spans="2:9">
      <c r="B47" s="8"/>
      <c r="C47" s="8"/>
      <c r="D47" s="2"/>
      <c r="E47" s="2"/>
      <c r="F47" s="2"/>
      <c r="G47" s="2"/>
      <c r="H47" s="2"/>
      <c r="I47" s="2"/>
    </row>
    <row r="48" spans="2:9">
      <c r="B48" s="8"/>
      <c r="C48" s="8"/>
      <c r="D48" s="2"/>
      <c r="E48" s="2"/>
      <c r="F48" s="2"/>
      <c r="G48" s="2"/>
      <c r="H48" s="2"/>
      <c r="I48" s="2"/>
    </row>
    <row r="49" spans="2:9">
      <c r="B49" s="8"/>
      <c r="C49" s="8"/>
      <c r="D49" s="2"/>
      <c r="E49" s="2"/>
      <c r="F49" s="2"/>
      <c r="G49" s="2"/>
      <c r="H49" s="2"/>
      <c r="I49" s="2"/>
    </row>
    <row r="50" spans="2:9">
      <c r="B50" s="8"/>
      <c r="C50" s="8"/>
      <c r="D50" s="2"/>
      <c r="E50" s="2"/>
      <c r="F50" s="2"/>
      <c r="G50" s="2"/>
      <c r="H50" s="2"/>
      <c r="I50" s="2"/>
    </row>
    <row r="51" spans="2:9">
      <c r="B51" s="8"/>
      <c r="C51" s="8"/>
      <c r="D51" s="2"/>
      <c r="E51" s="2"/>
      <c r="F51" s="2"/>
      <c r="G51" s="2"/>
      <c r="H51" s="2"/>
      <c r="I51" s="2"/>
    </row>
    <row r="52" spans="2:9">
      <c r="B52" s="8"/>
      <c r="C52" s="8"/>
      <c r="D52" s="2"/>
      <c r="E52" s="2"/>
      <c r="F52" s="2"/>
      <c r="G52" s="2"/>
      <c r="H52" s="2"/>
      <c r="I52" s="2"/>
    </row>
    <row r="53" spans="2:9">
      <c r="B53" s="8"/>
      <c r="C53" s="8"/>
      <c r="D53" s="2"/>
      <c r="E53" s="2"/>
      <c r="F53" s="2"/>
      <c r="G53" s="2"/>
      <c r="H53" s="2"/>
      <c r="I53" s="2"/>
    </row>
    <row r="54" spans="2:9">
      <c r="B54" s="8"/>
      <c r="C54" s="8"/>
      <c r="D54" s="2"/>
      <c r="E54" s="2"/>
      <c r="F54" s="2"/>
      <c r="G54" s="2"/>
      <c r="H54" s="2"/>
      <c r="I54" s="2"/>
    </row>
    <row r="55" spans="2:9">
      <c r="B55" s="8"/>
      <c r="C55" s="8"/>
      <c r="D55" s="2"/>
      <c r="E55" s="2"/>
      <c r="F55" s="2"/>
      <c r="G55" s="2"/>
      <c r="H55" s="2"/>
      <c r="I55" s="2"/>
    </row>
    <row r="56" spans="2:9">
      <c r="B56" s="8"/>
      <c r="C56" s="8"/>
      <c r="D56" s="2"/>
      <c r="E56" s="2"/>
      <c r="F56" s="2"/>
      <c r="G56" s="2"/>
      <c r="H56" s="2"/>
      <c r="I56" s="2"/>
    </row>
    <row r="57" spans="2:9">
      <c r="B57" s="8"/>
      <c r="C57" s="8"/>
      <c r="D57" s="2"/>
      <c r="E57" s="2"/>
      <c r="F57" s="2"/>
      <c r="G57" s="2"/>
      <c r="H57" s="2"/>
      <c r="I57" s="2"/>
    </row>
    <row r="58" spans="2:9">
      <c r="B58" s="8"/>
      <c r="C58" s="8"/>
      <c r="D58" s="2"/>
      <c r="E58" s="2"/>
      <c r="F58" s="2"/>
      <c r="G58" s="2"/>
      <c r="H58" s="2"/>
      <c r="I58" s="2"/>
    </row>
    <row r="59" spans="2:9">
      <c r="B59" s="8"/>
      <c r="C59" s="8"/>
      <c r="D59" s="2"/>
      <c r="E59" s="2"/>
      <c r="F59" s="2"/>
      <c r="G59" s="2"/>
      <c r="H59" s="2"/>
      <c r="I59" s="2"/>
    </row>
    <row r="60" spans="2:9">
      <c r="B60" s="8"/>
      <c r="C60" s="8"/>
      <c r="D60" s="2"/>
      <c r="E60" s="2"/>
      <c r="F60" s="2"/>
      <c r="G60" s="2"/>
      <c r="H60" s="2"/>
      <c r="I60" s="2"/>
    </row>
    <row r="61" spans="2:9">
      <c r="B61" s="8"/>
      <c r="C61" s="8"/>
      <c r="D61" s="2"/>
      <c r="E61" s="2"/>
      <c r="F61" s="2"/>
      <c r="G61" s="2"/>
      <c r="H61" s="2"/>
      <c r="I61" s="2"/>
    </row>
    <row r="62" spans="2:9">
      <c r="B62" s="8"/>
      <c r="C62" s="8"/>
      <c r="D62" s="2"/>
      <c r="E62" s="2"/>
      <c r="F62" s="2"/>
      <c r="G62" s="2"/>
      <c r="H62" s="2"/>
      <c r="I62" s="2"/>
    </row>
    <row r="63" spans="2:9">
      <c r="B63" s="8"/>
      <c r="C63" s="8"/>
      <c r="D63" s="2"/>
      <c r="E63" s="2"/>
      <c r="F63" s="2"/>
      <c r="G63" s="2"/>
      <c r="H63" s="2"/>
      <c r="I63" s="2"/>
    </row>
    <row r="64" spans="2:9">
      <c r="B64" s="8"/>
      <c r="C64" s="8"/>
      <c r="D64" s="2"/>
      <c r="E64" s="2"/>
      <c r="F64" s="2"/>
      <c r="G64" s="2"/>
      <c r="H64" s="2"/>
      <c r="I64" s="2"/>
    </row>
    <row r="65" spans="2:9">
      <c r="B65" s="8"/>
      <c r="C65" s="8"/>
      <c r="D65" s="2"/>
      <c r="E65" s="2"/>
      <c r="F65" s="2"/>
      <c r="G65" s="2"/>
      <c r="H65" s="2"/>
      <c r="I65" s="2"/>
    </row>
    <row r="66" spans="2:9">
      <c r="B66" s="8"/>
      <c r="C66" s="8"/>
      <c r="D66" s="2"/>
      <c r="E66" s="2"/>
      <c r="F66" s="2"/>
      <c r="G66" s="2"/>
      <c r="H66" s="2"/>
      <c r="I66" s="2"/>
    </row>
    <row r="67" spans="2:9">
      <c r="B67" s="8"/>
      <c r="C67" s="8"/>
      <c r="D67" s="2"/>
      <c r="E67" s="2"/>
      <c r="F67" s="2"/>
      <c r="G67" s="2"/>
      <c r="H67" s="2"/>
      <c r="I67" s="2"/>
    </row>
    <row r="68" spans="2:9">
      <c r="B68" s="8"/>
      <c r="C68" s="8"/>
      <c r="D68" s="2"/>
      <c r="E68" s="2"/>
      <c r="F68" s="2"/>
      <c r="G68" s="2"/>
      <c r="H68" s="2"/>
      <c r="I68" s="2"/>
    </row>
    <row r="69" spans="2:9">
      <c r="B69" s="8"/>
      <c r="C69" s="8"/>
      <c r="D69" s="2"/>
      <c r="E69" s="2"/>
      <c r="F69" s="2"/>
      <c r="G69" s="2"/>
      <c r="H69" s="2"/>
      <c r="I69" s="2"/>
    </row>
    <row r="70" spans="2:9">
      <c r="B70" s="8"/>
      <c r="C70" s="8"/>
      <c r="D70" s="2"/>
      <c r="E70" s="2"/>
      <c r="F70" s="2"/>
      <c r="G70" s="2"/>
      <c r="H70" s="2"/>
      <c r="I70" s="2"/>
    </row>
    <row r="71" spans="2:9">
      <c r="B71" s="8"/>
      <c r="C71" s="8"/>
      <c r="D71" s="2"/>
      <c r="E71" s="2"/>
      <c r="F71" s="2"/>
      <c r="G71" s="2"/>
      <c r="H71" s="2"/>
      <c r="I71" s="2"/>
    </row>
    <row r="72" spans="2:9">
      <c r="B72" s="8"/>
      <c r="C72" s="8"/>
      <c r="D72" s="2"/>
      <c r="E72" s="2"/>
      <c r="F72" s="2"/>
      <c r="G72" s="2"/>
      <c r="H72" s="2"/>
      <c r="I72" s="2"/>
    </row>
    <row r="73" spans="2:9">
      <c r="B73" s="8"/>
      <c r="C73" s="8"/>
      <c r="D73" s="2"/>
      <c r="E73" s="2"/>
      <c r="F73" s="2"/>
      <c r="G73" s="2"/>
      <c r="H73" s="2"/>
      <c r="I73" s="2"/>
    </row>
    <row r="74" spans="2:9">
      <c r="B74" s="8"/>
      <c r="C74" s="8"/>
      <c r="D74" s="2"/>
      <c r="E74" s="2"/>
      <c r="F74" s="2"/>
      <c r="G74" s="2"/>
      <c r="H74" s="2"/>
      <c r="I74" s="2"/>
    </row>
    <row r="75" spans="2:9">
      <c r="B75" s="8"/>
      <c r="C75" s="8"/>
      <c r="D75" s="2"/>
      <c r="E75" s="2"/>
      <c r="F75" s="2"/>
      <c r="G75" s="2"/>
      <c r="H75" s="2"/>
      <c r="I75" s="2"/>
    </row>
  </sheetData>
  <mergeCells count="8">
    <mergeCell ref="I13:L13"/>
    <mergeCell ref="F14:G14"/>
    <mergeCell ref="F15:G15"/>
    <mergeCell ref="B25:E25"/>
    <mergeCell ref="E20:G21"/>
    <mergeCell ref="B23:G24"/>
    <mergeCell ref="C4:D4"/>
    <mergeCell ref="B13:C13"/>
  </mergeCells>
  <phoneticPr fontId="2"/>
  <dataValidations count="1">
    <dataValidation type="whole" allowBlank="1" showInputMessage="1" showErrorMessage="1" errorTitle="入力制限" error="整数のみ入力してください。_x000a_自動的に令和●年（度）となります。" sqref="C5:C6" xr:uid="{CDA1DE24-D00C-49E7-B97F-CB4212B01488}">
      <formula1>1</formula1>
      <formula2>999</formula2>
    </dataValidation>
  </dataValidations>
  <pageMargins left="0.7" right="0.7" top="0.75" bottom="0.75" header="0.3" footer="0.3"/>
  <pageSetup paperSize="9" scale="77" orientation="landscape" r:id="rId1"/>
  <drawing r:id="rId2"/>
  <legacyDrawing r:id="rId3"/>
  <oleObjects>
    <mc:AlternateContent xmlns:mc="http://schemas.openxmlformats.org/markup-compatibility/2006">
      <mc:Choice Requires="x14">
        <oleObject progId="Paint.Picture" shapeId="12293" r:id="rId4">
          <objectPr defaultSize="0" autoPict="0" r:id="rId5">
            <anchor moveWithCells="1" sizeWithCells="1">
              <from>
                <xdr:col>9</xdr:col>
                <xdr:colOff>335280</xdr:colOff>
                <xdr:row>4</xdr:row>
                <xdr:rowOff>76200</xdr:rowOff>
              </from>
              <to>
                <xdr:col>12</xdr:col>
                <xdr:colOff>411480</xdr:colOff>
                <xdr:row>11</xdr:row>
                <xdr:rowOff>114300</xdr:rowOff>
              </to>
            </anchor>
          </objectPr>
        </oleObject>
      </mc:Choice>
      <mc:Fallback>
        <oleObject progId="Paint.Picture" shapeId="122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97"/>
  <sheetViews>
    <sheetView showGridLines="0" tabSelected="1" view="pageBreakPreview" zoomScale="92" zoomScaleNormal="96" zoomScaleSheetLayoutView="92" workbookViewId="0">
      <pane ySplit="5" topLeftCell="A6" activePane="bottomLeft" state="frozen"/>
      <selection pane="bottomLeft" activeCell="B7" sqref="B7"/>
    </sheetView>
  </sheetViews>
  <sheetFormatPr defaultRowHeight="13.2"/>
  <cols>
    <col min="1" max="1" width="1.796875" style="2" customWidth="1"/>
    <col min="2" max="2" width="10.796875" style="2" customWidth="1"/>
    <col min="3" max="4" width="3.796875" style="2" customWidth="1"/>
    <col min="5" max="5" width="19.8984375" style="17" customWidth="1"/>
    <col min="6" max="8" width="12.796875" style="2" customWidth="1"/>
    <col min="9" max="10" width="18" style="2" customWidth="1"/>
    <col min="11" max="11" width="3" style="2" customWidth="1"/>
    <col min="12" max="16" width="8.796875" style="2" customWidth="1"/>
    <col min="17" max="18" width="12.69921875" style="2" customWidth="1"/>
    <col min="19" max="19" width="8.796875" style="2" customWidth="1"/>
    <col min="20" max="16384" width="8.796875" style="2"/>
  </cols>
  <sheetData>
    <row r="1" spans="1:18" ht="25.8" customHeight="1">
      <c r="A1" s="18"/>
      <c r="C1" s="21"/>
      <c r="D1" s="25"/>
      <c r="E1" s="27"/>
      <c r="F1" s="21" t="s">
        <v>20</v>
      </c>
      <c r="G1" s="21"/>
      <c r="H1" s="21"/>
      <c r="I1" s="21"/>
      <c r="J1" s="21"/>
      <c r="K1" s="34"/>
      <c r="P1" s="352" t="s">
        <v>257</v>
      </c>
      <c r="Q1" s="37" t="s">
        <v>299</v>
      </c>
      <c r="R1" s="39" t="s">
        <v>168</v>
      </c>
    </row>
    <row r="2" spans="1:18" ht="18" customHeight="1">
      <c r="A2" s="18"/>
      <c r="E2" s="553">
        <f>基本情報!C6</f>
        <v>7</v>
      </c>
      <c r="F2" s="2" t="s">
        <v>125</v>
      </c>
      <c r="H2" s="32" t="s">
        <v>28</v>
      </c>
      <c r="I2" s="2" t="str">
        <f>基本情報!C7</f>
        <v>魚沼集落協定</v>
      </c>
      <c r="K2" s="34"/>
      <c r="P2" s="352"/>
      <c r="Q2" s="38">
        <f>SUM(F6:F97)</f>
        <v>0</v>
      </c>
      <c r="R2" s="38">
        <f>SUM(G6:G97)</f>
        <v>0</v>
      </c>
    </row>
    <row r="3" spans="1:18" ht="7.2" customHeight="1">
      <c r="A3" s="18"/>
      <c r="K3" s="34"/>
      <c r="P3" s="352"/>
    </row>
    <row r="4" spans="1:18" ht="15.6" customHeight="1">
      <c r="A4" s="18"/>
      <c r="B4" s="353" t="s">
        <v>9</v>
      </c>
      <c r="C4" s="22" t="s">
        <v>138</v>
      </c>
      <c r="D4" s="26" t="s">
        <v>139</v>
      </c>
      <c r="E4" s="355" t="s">
        <v>136</v>
      </c>
      <c r="F4" s="353" t="s">
        <v>17</v>
      </c>
      <c r="G4" s="357" t="s">
        <v>140</v>
      </c>
      <c r="H4" s="353" t="s">
        <v>1</v>
      </c>
      <c r="I4" s="353" t="s">
        <v>78</v>
      </c>
      <c r="J4" s="353" t="s">
        <v>37</v>
      </c>
      <c r="K4" s="34"/>
      <c r="P4" s="352"/>
      <c r="Q4" s="37" t="s">
        <v>300</v>
      </c>
      <c r="R4" s="39" t="s">
        <v>214</v>
      </c>
    </row>
    <row r="5" spans="1:18" ht="31.2" customHeight="1">
      <c r="A5" s="18"/>
      <c r="B5" s="354"/>
      <c r="C5" s="23" t="s">
        <v>12</v>
      </c>
      <c r="D5" s="23" t="s">
        <v>306</v>
      </c>
      <c r="E5" s="356"/>
      <c r="F5" s="354"/>
      <c r="G5" s="358"/>
      <c r="H5" s="354"/>
      <c r="I5" s="354"/>
      <c r="J5" s="354"/>
      <c r="K5" s="34"/>
      <c r="P5" s="352"/>
      <c r="Q5" s="38">
        <f>SUBTOTAL(9,F6:F97)</f>
        <v>0</v>
      </c>
      <c r="R5" s="38">
        <f>SUBTOTAL(9,G6:G97)</f>
        <v>0</v>
      </c>
    </row>
    <row r="6" spans="1:18" ht="18" customHeight="1">
      <c r="A6" s="18"/>
      <c r="B6" s="342">
        <v>45658</v>
      </c>
      <c r="C6" s="24" t="s">
        <v>178</v>
      </c>
      <c r="D6" s="24"/>
      <c r="E6" s="28" t="s">
        <v>135</v>
      </c>
      <c r="F6" s="29"/>
      <c r="G6" s="31"/>
      <c r="H6" s="31">
        <f>F6-G6</f>
        <v>0</v>
      </c>
      <c r="I6" s="28" t="s">
        <v>197</v>
      </c>
      <c r="J6" s="28"/>
      <c r="K6" s="34"/>
      <c r="L6" s="35" t="s">
        <v>162</v>
      </c>
      <c r="M6" s="35"/>
    </row>
    <row r="7" spans="1:18" ht="18" customHeight="1">
      <c r="A7" s="18"/>
      <c r="B7" s="19"/>
      <c r="C7" s="24"/>
      <c r="D7" s="24"/>
      <c r="E7" s="28"/>
      <c r="F7" s="30"/>
      <c r="G7" s="30"/>
      <c r="H7" s="31">
        <f t="shared" ref="H7:H70" si="0">H6+F7-G7</f>
        <v>0</v>
      </c>
      <c r="I7" s="33"/>
      <c r="J7" s="33"/>
      <c r="K7" s="34"/>
      <c r="L7" s="35"/>
      <c r="M7" s="35"/>
    </row>
    <row r="8" spans="1:18" ht="18" customHeight="1">
      <c r="A8" s="18"/>
      <c r="B8" s="19"/>
      <c r="C8" s="24"/>
      <c r="D8" s="24"/>
      <c r="E8" s="28"/>
      <c r="F8" s="30"/>
      <c r="G8" s="30"/>
      <c r="H8" s="31">
        <f t="shared" si="0"/>
        <v>0</v>
      </c>
      <c r="I8" s="33"/>
      <c r="J8" s="33"/>
      <c r="K8" s="34"/>
      <c r="L8" s="35"/>
      <c r="M8" s="35"/>
      <c r="N8" s="36"/>
    </row>
    <row r="9" spans="1:18" ht="18" customHeight="1">
      <c r="A9" s="18"/>
      <c r="B9" s="19"/>
      <c r="C9" s="24"/>
      <c r="D9" s="24"/>
      <c r="E9" s="28"/>
      <c r="F9" s="30"/>
      <c r="G9" s="30"/>
      <c r="H9" s="31">
        <f t="shared" si="0"/>
        <v>0</v>
      </c>
      <c r="I9" s="33"/>
      <c r="J9" s="33"/>
      <c r="K9" s="34"/>
      <c r="L9" s="35"/>
      <c r="M9" s="35"/>
    </row>
    <row r="10" spans="1:18" ht="18" customHeight="1">
      <c r="A10" s="18"/>
      <c r="B10" s="19"/>
      <c r="C10" s="24"/>
      <c r="D10" s="24"/>
      <c r="E10" s="28"/>
      <c r="F10" s="30"/>
      <c r="G10" s="29"/>
      <c r="H10" s="31">
        <f t="shared" si="0"/>
        <v>0</v>
      </c>
      <c r="I10" s="33"/>
      <c r="J10" s="33"/>
      <c r="K10" s="34"/>
      <c r="L10" s="35"/>
      <c r="M10" s="35"/>
    </row>
    <row r="11" spans="1:18" ht="18" customHeight="1">
      <c r="A11" s="18"/>
      <c r="B11" s="19"/>
      <c r="C11" s="24"/>
      <c r="D11" s="24"/>
      <c r="E11" s="28"/>
      <c r="F11" s="30"/>
      <c r="G11" s="29"/>
      <c r="H11" s="31">
        <f t="shared" si="0"/>
        <v>0</v>
      </c>
      <c r="I11" s="33"/>
      <c r="J11" s="33"/>
      <c r="K11" s="34"/>
      <c r="L11" s="35"/>
      <c r="M11" s="35"/>
    </row>
    <row r="12" spans="1:18" ht="18" customHeight="1">
      <c r="A12" s="18"/>
      <c r="B12" s="19"/>
      <c r="C12" s="24"/>
      <c r="D12" s="24"/>
      <c r="E12" s="28"/>
      <c r="F12" s="30"/>
      <c r="G12" s="30"/>
      <c r="H12" s="31">
        <f t="shared" si="0"/>
        <v>0</v>
      </c>
      <c r="I12" s="33"/>
      <c r="J12" s="33"/>
      <c r="K12" s="34"/>
      <c r="L12" s="35"/>
      <c r="M12" s="35"/>
    </row>
    <row r="13" spans="1:18" ht="18" customHeight="1">
      <c r="A13" s="18"/>
      <c r="B13" s="19"/>
      <c r="C13" s="24"/>
      <c r="D13" s="24"/>
      <c r="E13" s="28"/>
      <c r="F13" s="30"/>
      <c r="G13" s="29"/>
      <c r="H13" s="31">
        <f t="shared" si="0"/>
        <v>0</v>
      </c>
      <c r="I13" s="33"/>
      <c r="J13" s="33"/>
      <c r="K13" s="34"/>
      <c r="L13" s="35"/>
    </row>
    <row r="14" spans="1:18" ht="18" customHeight="1">
      <c r="A14" s="18"/>
      <c r="B14" s="19"/>
      <c r="C14" s="24"/>
      <c r="D14" s="24"/>
      <c r="E14" s="28"/>
      <c r="F14" s="30"/>
      <c r="G14" s="29"/>
      <c r="H14" s="31">
        <f t="shared" si="0"/>
        <v>0</v>
      </c>
      <c r="I14" s="33"/>
      <c r="J14" s="33"/>
      <c r="K14" s="34"/>
      <c r="L14" s="35"/>
    </row>
    <row r="15" spans="1:18" ht="18" customHeight="1">
      <c r="A15" s="18"/>
      <c r="B15" s="19"/>
      <c r="C15" s="24"/>
      <c r="D15" s="24"/>
      <c r="E15" s="28"/>
      <c r="F15" s="30"/>
      <c r="G15" s="30"/>
      <c r="H15" s="31">
        <f t="shared" si="0"/>
        <v>0</v>
      </c>
      <c r="I15" s="33"/>
      <c r="J15" s="33"/>
      <c r="K15" s="34"/>
      <c r="L15" s="35"/>
      <c r="M15" s="35"/>
    </row>
    <row r="16" spans="1:18" ht="18" customHeight="1">
      <c r="A16" s="18"/>
      <c r="B16" s="19"/>
      <c r="C16" s="24"/>
      <c r="D16" s="24"/>
      <c r="E16" s="28"/>
      <c r="F16" s="30"/>
      <c r="G16" s="30"/>
      <c r="H16" s="31">
        <f t="shared" si="0"/>
        <v>0</v>
      </c>
      <c r="I16" s="33"/>
      <c r="J16" s="33"/>
      <c r="K16" s="34"/>
      <c r="L16" s="35"/>
    </row>
    <row r="17" spans="1:13" ht="18" customHeight="1">
      <c r="A17" s="18"/>
      <c r="B17" s="19"/>
      <c r="C17" s="24"/>
      <c r="D17" s="24"/>
      <c r="E17" s="28"/>
      <c r="F17" s="30"/>
      <c r="G17" s="30"/>
      <c r="H17" s="31">
        <f t="shared" si="0"/>
        <v>0</v>
      </c>
      <c r="I17" s="33"/>
      <c r="J17" s="33"/>
      <c r="K17" s="34"/>
      <c r="L17" s="35"/>
    </row>
    <row r="18" spans="1:13" ht="18" customHeight="1">
      <c r="A18" s="18"/>
      <c r="B18" s="19"/>
      <c r="C18" s="24"/>
      <c r="D18" s="24"/>
      <c r="E18" s="28"/>
      <c r="F18" s="30"/>
      <c r="G18" s="30"/>
      <c r="H18" s="31">
        <f t="shared" si="0"/>
        <v>0</v>
      </c>
      <c r="I18" s="33"/>
      <c r="J18" s="33"/>
      <c r="K18" s="34"/>
      <c r="L18" s="35"/>
      <c r="M18" s="35"/>
    </row>
    <row r="19" spans="1:13" ht="18" customHeight="1">
      <c r="A19" s="18"/>
      <c r="B19" s="19"/>
      <c r="C19" s="24"/>
      <c r="D19" s="24"/>
      <c r="E19" s="28"/>
      <c r="F19" s="30"/>
      <c r="G19" s="30"/>
      <c r="H19" s="31">
        <f t="shared" si="0"/>
        <v>0</v>
      </c>
      <c r="I19" s="33"/>
      <c r="J19" s="33"/>
      <c r="K19" s="34"/>
    </row>
    <row r="20" spans="1:13" ht="18" customHeight="1">
      <c r="A20" s="18"/>
      <c r="B20" s="19"/>
      <c r="C20" s="24"/>
      <c r="D20" s="24"/>
      <c r="E20" s="28"/>
      <c r="F20" s="30"/>
      <c r="G20" s="30"/>
      <c r="H20" s="31">
        <f t="shared" si="0"/>
        <v>0</v>
      </c>
      <c r="I20" s="33"/>
      <c r="J20" s="33"/>
      <c r="K20" s="34"/>
    </row>
    <row r="21" spans="1:13" ht="18" customHeight="1">
      <c r="A21" s="18"/>
      <c r="B21" s="19"/>
      <c r="C21" s="24"/>
      <c r="D21" s="24"/>
      <c r="E21" s="28"/>
      <c r="F21" s="30"/>
      <c r="G21" s="30"/>
      <c r="H21" s="31">
        <f t="shared" si="0"/>
        <v>0</v>
      </c>
      <c r="I21" s="33"/>
      <c r="J21" s="33"/>
      <c r="K21" s="34"/>
    </row>
    <row r="22" spans="1:13" ht="18" customHeight="1">
      <c r="A22" s="18"/>
      <c r="B22" s="19"/>
      <c r="C22" s="24"/>
      <c r="D22" s="24"/>
      <c r="E22" s="28"/>
      <c r="F22" s="30"/>
      <c r="G22" s="30"/>
      <c r="H22" s="31">
        <f t="shared" si="0"/>
        <v>0</v>
      </c>
      <c r="I22" s="33"/>
      <c r="J22" s="33"/>
      <c r="K22" s="34"/>
    </row>
    <row r="23" spans="1:13" ht="18" customHeight="1">
      <c r="A23" s="18"/>
      <c r="B23" s="20"/>
      <c r="C23" s="24"/>
      <c r="D23" s="24"/>
      <c r="E23" s="28"/>
      <c r="F23" s="30"/>
      <c r="G23" s="30"/>
      <c r="H23" s="31">
        <f t="shared" si="0"/>
        <v>0</v>
      </c>
      <c r="I23" s="33"/>
      <c r="J23" s="33"/>
      <c r="K23" s="34"/>
    </row>
    <row r="24" spans="1:13" ht="18" customHeight="1">
      <c r="A24" s="18"/>
      <c r="B24" s="20"/>
      <c r="C24" s="24"/>
      <c r="D24" s="24"/>
      <c r="E24" s="28"/>
      <c r="F24" s="30"/>
      <c r="G24" s="30"/>
      <c r="H24" s="31">
        <f t="shared" si="0"/>
        <v>0</v>
      </c>
      <c r="I24" s="33"/>
      <c r="J24" s="33"/>
      <c r="K24" s="34"/>
    </row>
    <row r="25" spans="1:13" ht="18" customHeight="1">
      <c r="A25" s="18"/>
      <c r="B25" s="20"/>
      <c r="C25" s="24"/>
      <c r="D25" s="24"/>
      <c r="E25" s="28"/>
      <c r="F25" s="30"/>
      <c r="G25" s="30"/>
      <c r="H25" s="31">
        <f t="shared" si="0"/>
        <v>0</v>
      </c>
      <c r="I25" s="33"/>
      <c r="J25" s="33"/>
      <c r="K25" s="34"/>
    </row>
    <row r="26" spans="1:13" ht="18" customHeight="1">
      <c r="A26" s="18"/>
      <c r="B26" s="20"/>
      <c r="C26" s="24"/>
      <c r="D26" s="24"/>
      <c r="E26" s="28"/>
      <c r="F26" s="30"/>
      <c r="G26" s="30"/>
      <c r="H26" s="31">
        <f t="shared" si="0"/>
        <v>0</v>
      </c>
      <c r="I26" s="33"/>
      <c r="J26" s="33"/>
      <c r="K26" s="34"/>
    </row>
    <row r="27" spans="1:13" ht="18" customHeight="1">
      <c r="A27" s="18"/>
      <c r="B27" s="20"/>
      <c r="C27" s="24"/>
      <c r="D27" s="24"/>
      <c r="E27" s="28"/>
      <c r="F27" s="30"/>
      <c r="G27" s="30"/>
      <c r="H27" s="31">
        <f t="shared" si="0"/>
        <v>0</v>
      </c>
      <c r="I27" s="33"/>
      <c r="J27" s="33"/>
      <c r="K27" s="34"/>
    </row>
    <row r="28" spans="1:13" ht="18" customHeight="1">
      <c r="A28" s="18"/>
      <c r="B28" s="20"/>
      <c r="C28" s="24"/>
      <c r="D28" s="24"/>
      <c r="E28" s="28"/>
      <c r="F28" s="30"/>
      <c r="G28" s="30"/>
      <c r="H28" s="31">
        <f t="shared" si="0"/>
        <v>0</v>
      </c>
      <c r="I28" s="33"/>
      <c r="J28" s="33"/>
      <c r="K28" s="34"/>
    </row>
    <row r="29" spans="1:13" ht="18" customHeight="1">
      <c r="A29" s="18"/>
      <c r="B29" s="20"/>
      <c r="C29" s="24"/>
      <c r="D29" s="24"/>
      <c r="E29" s="28"/>
      <c r="F29" s="30"/>
      <c r="G29" s="30"/>
      <c r="H29" s="31">
        <f t="shared" si="0"/>
        <v>0</v>
      </c>
      <c r="I29" s="33"/>
      <c r="J29" s="33"/>
      <c r="K29" s="34"/>
    </row>
    <row r="30" spans="1:13" ht="18" customHeight="1">
      <c r="A30" s="18"/>
      <c r="B30" s="20"/>
      <c r="C30" s="24"/>
      <c r="D30" s="24"/>
      <c r="E30" s="28"/>
      <c r="F30" s="30"/>
      <c r="G30" s="30"/>
      <c r="H30" s="31">
        <f t="shared" si="0"/>
        <v>0</v>
      </c>
      <c r="I30" s="33"/>
      <c r="J30" s="33"/>
      <c r="K30" s="34"/>
    </row>
    <row r="31" spans="1:13" ht="18" customHeight="1">
      <c r="A31" s="18"/>
      <c r="B31" s="20"/>
      <c r="C31" s="24"/>
      <c r="D31" s="24"/>
      <c r="E31" s="28"/>
      <c r="F31" s="30"/>
      <c r="G31" s="30"/>
      <c r="H31" s="31">
        <f t="shared" si="0"/>
        <v>0</v>
      </c>
      <c r="I31" s="33"/>
      <c r="J31" s="33"/>
      <c r="K31" s="34"/>
    </row>
    <row r="32" spans="1:13" ht="18" customHeight="1">
      <c r="A32" s="18"/>
      <c r="B32" s="20"/>
      <c r="C32" s="24"/>
      <c r="D32" s="24"/>
      <c r="E32" s="28"/>
      <c r="F32" s="30"/>
      <c r="G32" s="30"/>
      <c r="H32" s="31">
        <f t="shared" si="0"/>
        <v>0</v>
      </c>
      <c r="I32" s="33"/>
      <c r="J32" s="33"/>
      <c r="K32" s="34"/>
    </row>
    <row r="33" spans="1:11" ht="18" customHeight="1">
      <c r="A33" s="18"/>
      <c r="B33" s="20"/>
      <c r="C33" s="24"/>
      <c r="D33" s="24"/>
      <c r="E33" s="28"/>
      <c r="F33" s="30"/>
      <c r="G33" s="30"/>
      <c r="H33" s="31">
        <f t="shared" si="0"/>
        <v>0</v>
      </c>
      <c r="I33" s="33"/>
      <c r="J33" s="33"/>
      <c r="K33" s="34"/>
    </row>
    <row r="34" spans="1:11" ht="18" customHeight="1">
      <c r="A34" s="18"/>
      <c r="B34" s="20"/>
      <c r="C34" s="24"/>
      <c r="D34" s="24"/>
      <c r="E34" s="28"/>
      <c r="F34" s="30"/>
      <c r="G34" s="30"/>
      <c r="H34" s="31">
        <f t="shared" si="0"/>
        <v>0</v>
      </c>
      <c r="I34" s="33"/>
      <c r="J34" s="33"/>
      <c r="K34" s="34"/>
    </row>
    <row r="35" spans="1:11" ht="18" customHeight="1">
      <c r="A35" s="18"/>
      <c r="B35" s="20"/>
      <c r="C35" s="24"/>
      <c r="D35" s="24"/>
      <c r="E35" s="28"/>
      <c r="F35" s="30"/>
      <c r="G35" s="30"/>
      <c r="H35" s="31">
        <f t="shared" si="0"/>
        <v>0</v>
      </c>
      <c r="I35" s="33"/>
      <c r="J35" s="33"/>
      <c r="K35" s="34"/>
    </row>
    <row r="36" spans="1:11" ht="18" customHeight="1">
      <c r="A36" s="18"/>
      <c r="B36" s="20"/>
      <c r="C36" s="24"/>
      <c r="D36" s="24"/>
      <c r="E36" s="28"/>
      <c r="F36" s="30"/>
      <c r="G36" s="30"/>
      <c r="H36" s="31">
        <f t="shared" si="0"/>
        <v>0</v>
      </c>
      <c r="I36" s="33"/>
      <c r="J36" s="33"/>
      <c r="K36" s="34"/>
    </row>
    <row r="37" spans="1:11" ht="18" customHeight="1">
      <c r="A37" s="18"/>
      <c r="B37" s="20"/>
      <c r="C37" s="24"/>
      <c r="D37" s="24"/>
      <c r="E37" s="28"/>
      <c r="F37" s="30"/>
      <c r="G37" s="30"/>
      <c r="H37" s="31">
        <f t="shared" si="0"/>
        <v>0</v>
      </c>
      <c r="I37" s="33"/>
      <c r="J37" s="33"/>
      <c r="K37" s="34"/>
    </row>
    <row r="38" spans="1:11" ht="18" customHeight="1">
      <c r="A38" s="18"/>
      <c r="B38" s="20"/>
      <c r="C38" s="24"/>
      <c r="D38" s="24"/>
      <c r="E38" s="28"/>
      <c r="F38" s="30"/>
      <c r="G38" s="30"/>
      <c r="H38" s="31">
        <f t="shared" si="0"/>
        <v>0</v>
      </c>
      <c r="I38" s="33"/>
      <c r="J38" s="33"/>
      <c r="K38" s="34"/>
    </row>
    <row r="39" spans="1:11" ht="18" customHeight="1">
      <c r="A39" s="18"/>
      <c r="B39" s="20"/>
      <c r="C39" s="24"/>
      <c r="D39" s="24"/>
      <c r="E39" s="28"/>
      <c r="F39" s="30"/>
      <c r="G39" s="30"/>
      <c r="H39" s="31">
        <f t="shared" si="0"/>
        <v>0</v>
      </c>
      <c r="I39" s="33"/>
      <c r="J39" s="33"/>
      <c r="K39" s="34"/>
    </row>
    <row r="40" spans="1:11" ht="18" customHeight="1">
      <c r="A40" s="18"/>
      <c r="B40" s="20"/>
      <c r="C40" s="24"/>
      <c r="D40" s="24"/>
      <c r="E40" s="28"/>
      <c r="F40" s="30"/>
      <c r="G40" s="30"/>
      <c r="H40" s="31">
        <f t="shared" si="0"/>
        <v>0</v>
      </c>
      <c r="I40" s="33"/>
      <c r="J40" s="33"/>
      <c r="K40" s="34"/>
    </row>
    <row r="41" spans="1:11" ht="18" customHeight="1">
      <c r="A41" s="18"/>
      <c r="B41" s="20"/>
      <c r="C41" s="24"/>
      <c r="D41" s="24"/>
      <c r="E41" s="28"/>
      <c r="F41" s="30"/>
      <c r="G41" s="30"/>
      <c r="H41" s="31">
        <f t="shared" si="0"/>
        <v>0</v>
      </c>
      <c r="I41" s="33"/>
      <c r="J41" s="33"/>
      <c r="K41" s="34"/>
    </row>
    <row r="42" spans="1:11" ht="18" customHeight="1">
      <c r="A42" s="18"/>
      <c r="B42" s="20"/>
      <c r="C42" s="24"/>
      <c r="D42" s="24"/>
      <c r="E42" s="28"/>
      <c r="F42" s="30"/>
      <c r="G42" s="30"/>
      <c r="H42" s="31">
        <f t="shared" si="0"/>
        <v>0</v>
      </c>
      <c r="I42" s="33"/>
      <c r="J42" s="33"/>
      <c r="K42" s="34"/>
    </row>
    <row r="43" spans="1:11" ht="18" customHeight="1">
      <c r="A43" s="18"/>
      <c r="B43" s="20"/>
      <c r="C43" s="24"/>
      <c r="D43" s="24"/>
      <c r="E43" s="28"/>
      <c r="F43" s="30"/>
      <c r="G43" s="30"/>
      <c r="H43" s="31">
        <f t="shared" si="0"/>
        <v>0</v>
      </c>
      <c r="I43" s="33"/>
      <c r="J43" s="33"/>
      <c r="K43" s="34"/>
    </row>
    <row r="44" spans="1:11" ht="18" customHeight="1">
      <c r="A44" s="18"/>
      <c r="B44" s="20"/>
      <c r="C44" s="24"/>
      <c r="D44" s="24"/>
      <c r="E44" s="28"/>
      <c r="F44" s="30"/>
      <c r="G44" s="30"/>
      <c r="H44" s="31">
        <f t="shared" si="0"/>
        <v>0</v>
      </c>
      <c r="I44" s="33"/>
      <c r="J44" s="33"/>
      <c r="K44" s="34"/>
    </row>
    <row r="45" spans="1:11" ht="18" customHeight="1">
      <c r="A45" s="18"/>
      <c r="B45" s="20"/>
      <c r="C45" s="24"/>
      <c r="D45" s="24"/>
      <c r="E45" s="28"/>
      <c r="F45" s="30"/>
      <c r="G45" s="30"/>
      <c r="H45" s="31">
        <f t="shared" si="0"/>
        <v>0</v>
      </c>
      <c r="I45" s="33"/>
      <c r="J45" s="33"/>
      <c r="K45" s="34"/>
    </row>
    <row r="46" spans="1:11" ht="18" customHeight="1">
      <c r="A46" s="18"/>
      <c r="B46" s="20"/>
      <c r="C46" s="24"/>
      <c r="D46" s="24"/>
      <c r="E46" s="28"/>
      <c r="F46" s="30"/>
      <c r="G46" s="30"/>
      <c r="H46" s="31">
        <f t="shared" si="0"/>
        <v>0</v>
      </c>
      <c r="I46" s="33"/>
      <c r="J46" s="33"/>
      <c r="K46" s="34"/>
    </row>
    <row r="47" spans="1:11" ht="18" customHeight="1">
      <c r="A47" s="18"/>
      <c r="B47" s="20"/>
      <c r="C47" s="24"/>
      <c r="D47" s="24"/>
      <c r="E47" s="28"/>
      <c r="F47" s="30"/>
      <c r="G47" s="30"/>
      <c r="H47" s="31">
        <f t="shared" si="0"/>
        <v>0</v>
      </c>
      <c r="I47" s="33"/>
      <c r="J47" s="33"/>
      <c r="K47" s="34"/>
    </row>
    <row r="48" spans="1:11" ht="18" customHeight="1">
      <c r="A48" s="18"/>
      <c r="B48" s="20"/>
      <c r="C48" s="24"/>
      <c r="D48" s="24"/>
      <c r="E48" s="28"/>
      <c r="F48" s="30"/>
      <c r="G48" s="30"/>
      <c r="H48" s="31">
        <f t="shared" si="0"/>
        <v>0</v>
      </c>
      <c r="I48" s="33"/>
      <c r="J48" s="33"/>
      <c r="K48" s="34"/>
    </row>
    <row r="49" spans="1:11" ht="18" customHeight="1">
      <c r="A49" s="18"/>
      <c r="B49" s="20"/>
      <c r="C49" s="24"/>
      <c r="D49" s="24"/>
      <c r="E49" s="28"/>
      <c r="F49" s="30"/>
      <c r="G49" s="30"/>
      <c r="H49" s="31">
        <f t="shared" si="0"/>
        <v>0</v>
      </c>
      <c r="I49" s="33"/>
      <c r="J49" s="33"/>
      <c r="K49" s="34"/>
    </row>
    <row r="50" spans="1:11" ht="18" customHeight="1">
      <c r="A50" s="18"/>
      <c r="B50" s="20"/>
      <c r="C50" s="24"/>
      <c r="D50" s="24"/>
      <c r="E50" s="28"/>
      <c r="F50" s="30"/>
      <c r="G50" s="30"/>
      <c r="H50" s="31">
        <f t="shared" si="0"/>
        <v>0</v>
      </c>
      <c r="I50" s="33"/>
      <c r="J50" s="33"/>
      <c r="K50" s="34"/>
    </row>
    <row r="51" spans="1:11" ht="18" customHeight="1">
      <c r="A51" s="18"/>
      <c r="B51" s="20"/>
      <c r="C51" s="24"/>
      <c r="D51" s="24"/>
      <c r="E51" s="28"/>
      <c r="F51" s="30"/>
      <c r="G51" s="30"/>
      <c r="H51" s="31">
        <f t="shared" si="0"/>
        <v>0</v>
      </c>
      <c r="I51" s="33"/>
      <c r="J51" s="33"/>
      <c r="K51" s="34"/>
    </row>
    <row r="52" spans="1:11" ht="18" customHeight="1">
      <c r="A52" s="18"/>
      <c r="B52" s="20"/>
      <c r="C52" s="24"/>
      <c r="D52" s="24"/>
      <c r="E52" s="28"/>
      <c r="F52" s="30"/>
      <c r="G52" s="30"/>
      <c r="H52" s="31">
        <f t="shared" si="0"/>
        <v>0</v>
      </c>
      <c r="I52" s="33"/>
      <c r="J52" s="33"/>
      <c r="K52" s="34"/>
    </row>
    <row r="53" spans="1:11" ht="18" customHeight="1">
      <c r="A53" s="18"/>
      <c r="B53" s="20"/>
      <c r="C53" s="24"/>
      <c r="D53" s="24"/>
      <c r="E53" s="28"/>
      <c r="F53" s="30"/>
      <c r="G53" s="30"/>
      <c r="H53" s="31">
        <f t="shared" si="0"/>
        <v>0</v>
      </c>
      <c r="I53" s="33"/>
      <c r="J53" s="33"/>
      <c r="K53" s="34"/>
    </row>
    <row r="54" spans="1:11" ht="18" customHeight="1">
      <c r="A54" s="18"/>
      <c r="B54" s="20"/>
      <c r="C54" s="24"/>
      <c r="D54" s="24"/>
      <c r="E54" s="28"/>
      <c r="F54" s="30"/>
      <c r="G54" s="30"/>
      <c r="H54" s="31">
        <f t="shared" si="0"/>
        <v>0</v>
      </c>
      <c r="I54" s="33"/>
      <c r="J54" s="33"/>
      <c r="K54" s="34"/>
    </row>
    <row r="55" spans="1:11" ht="18" customHeight="1">
      <c r="A55" s="18"/>
      <c r="B55" s="20"/>
      <c r="C55" s="24"/>
      <c r="D55" s="24"/>
      <c r="E55" s="28"/>
      <c r="F55" s="30"/>
      <c r="G55" s="30"/>
      <c r="H55" s="31">
        <f t="shared" si="0"/>
        <v>0</v>
      </c>
      <c r="I55" s="33"/>
      <c r="J55" s="33"/>
      <c r="K55" s="34"/>
    </row>
    <row r="56" spans="1:11" ht="18" customHeight="1">
      <c r="A56" s="18"/>
      <c r="B56" s="20"/>
      <c r="C56" s="24"/>
      <c r="D56" s="24"/>
      <c r="E56" s="28"/>
      <c r="F56" s="30"/>
      <c r="G56" s="30"/>
      <c r="H56" s="31">
        <f t="shared" si="0"/>
        <v>0</v>
      </c>
      <c r="I56" s="33"/>
      <c r="J56" s="33"/>
      <c r="K56" s="34"/>
    </row>
    <row r="57" spans="1:11" ht="18" customHeight="1">
      <c r="A57" s="18"/>
      <c r="B57" s="20"/>
      <c r="C57" s="24"/>
      <c r="D57" s="24"/>
      <c r="E57" s="28"/>
      <c r="F57" s="30"/>
      <c r="G57" s="30"/>
      <c r="H57" s="31">
        <f t="shared" si="0"/>
        <v>0</v>
      </c>
      <c r="I57" s="33"/>
      <c r="J57" s="33"/>
      <c r="K57" s="34"/>
    </row>
    <row r="58" spans="1:11" ht="18" customHeight="1">
      <c r="A58" s="18"/>
      <c r="B58" s="20"/>
      <c r="C58" s="24"/>
      <c r="D58" s="24"/>
      <c r="E58" s="28"/>
      <c r="F58" s="30"/>
      <c r="G58" s="30"/>
      <c r="H58" s="31">
        <f t="shared" si="0"/>
        <v>0</v>
      </c>
      <c r="I58" s="33"/>
      <c r="J58" s="33"/>
      <c r="K58" s="34"/>
    </row>
    <row r="59" spans="1:11" ht="18" customHeight="1">
      <c r="A59" s="18"/>
      <c r="B59" s="20"/>
      <c r="C59" s="24"/>
      <c r="D59" s="24"/>
      <c r="E59" s="28"/>
      <c r="F59" s="30"/>
      <c r="G59" s="30"/>
      <c r="H59" s="31">
        <f t="shared" si="0"/>
        <v>0</v>
      </c>
      <c r="I59" s="33"/>
      <c r="J59" s="33"/>
      <c r="K59" s="34"/>
    </row>
    <row r="60" spans="1:11" ht="18" customHeight="1">
      <c r="A60" s="18"/>
      <c r="B60" s="20"/>
      <c r="C60" s="24"/>
      <c r="D60" s="24"/>
      <c r="E60" s="28"/>
      <c r="F60" s="30"/>
      <c r="G60" s="30"/>
      <c r="H60" s="31">
        <f t="shared" si="0"/>
        <v>0</v>
      </c>
      <c r="I60" s="33"/>
      <c r="J60" s="33"/>
      <c r="K60" s="34"/>
    </row>
    <row r="61" spans="1:11" ht="18" customHeight="1">
      <c r="A61" s="18"/>
      <c r="B61" s="20"/>
      <c r="C61" s="24"/>
      <c r="D61" s="24"/>
      <c r="E61" s="28"/>
      <c r="F61" s="30"/>
      <c r="G61" s="30"/>
      <c r="H61" s="31">
        <f t="shared" si="0"/>
        <v>0</v>
      </c>
      <c r="I61" s="33"/>
      <c r="J61" s="33"/>
      <c r="K61" s="34"/>
    </row>
    <row r="62" spans="1:11" ht="18" customHeight="1">
      <c r="A62" s="18"/>
      <c r="B62" s="20"/>
      <c r="C62" s="24"/>
      <c r="D62" s="24"/>
      <c r="E62" s="28"/>
      <c r="F62" s="30"/>
      <c r="G62" s="30"/>
      <c r="H62" s="31">
        <f t="shared" si="0"/>
        <v>0</v>
      </c>
      <c r="I62" s="33"/>
      <c r="J62" s="33"/>
      <c r="K62" s="34"/>
    </row>
    <row r="63" spans="1:11" ht="18" customHeight="1">
      <c r="A63" s="18"/>
      <c r="B63" s="20"/>
      <c r="C63" s="24"/>
      <c r="D63" s="24"/>
      <c r="E63" s="28"/>
      <c r="F63" s="30"/>
      <c r="G63" s="30"/>
      <c r="H63" s="31">
        <f t="shared" si="0"/>
        <v>0</v>
      </c>
      <c r="I63" s="33"/>
      <c r="J63" s="33"/>
      <c r="K63" s="34"/>
    </row>
    <row r="64" spans="1:11" ht="18" customHeight="1">
      <c r="A64" s="18"/>
      <c r="B64" s="20"/>
      <c r="C64" s="24"/>
      <c r="D64" s="24"/>
      <c r="E64" s="28"/>
      <c r="F64" s="30"/>
      <c r="G64" s="30"/>
      <c r="H64" s="31">
        <f t="shared" si="0"/>
        <v>0</v>
      </c>
      <c r="I64" s="33"/>
      <c r="J64" s="33"/>
      <c r="K64" s="34"/>
    </row>
    <row r="65" spans="1:11" ht="18" customHeight="1">
      <c r="A65" s="18"/>
      <c r="B65" s="20"/>
      <c r="C65" s="24"/>
      <c r="D65" s="24"/>
      <c r="E65" s="28"/>
      <c r="F65" s="30"/>
      <c r="G65" s="30"/>
      <c r="H65" s="31">
        <f t="shared" si="0"/>
        <v>0</v>
      </c>
      <c r="I65" s="33"/>
      <c r="J65" s="33"/>
      <c r="K65" s="34"/>
    </row>
    <row r="66" spans="1:11" ht="18" customHeight="1">
      <c r="A66" s="18"/>
      <c r="B66" s="20"/>
      <c r="C66" s="24"/>
      <c r="D66" s="24"/>
      <c r="E66" s="28"/>
      <c r="F66" s="30"/>
      <c r="G66" s="30"/>
      <c r="H66" s="31">
        <f t="shared" si="0"/>
        <v>0</v>
      </c>
      <c r="I66" s="33"/>
      <c r="J66" s="33"/>
      <c r="K66" s="34"/>
    </row>
    <row r="67" spans="1:11" ht="18" customHeight="1">
      <c r="A67" s="18"/>
      <c r="B67" s="20"/>
      <c r="C67" s="24"/>
      <c r="D67" s="24"/>
      <c r="E67" s="28"/>
      <c r="F67" s="30"/>
      <c r="G67" s="30"/>
      <c r="H67" s="31">
        <f t="shared" si="0"/>
        <v>0</v>
      </c>
      <c r="I67" s="33"/>
      <c r="J67" s="33"/>
      <c r="K67" s="34"/>
    </row>
    <row r="68" spans="1:11" ht="18" customHeight="1">
      <c r="A68" s="18"/>
      <c r="B68" s="20"/>
      <c r="C68" s="24"/>
      <c r="D68" s="24"/>
      <c r="E68" s="28"/>
      <c r="F68" s="30"/>
      <c r="G68" s="30"/>
      <c r="H68" s="31">
        <f t="shared" si="0"/>
        <v>0</v>
      </c>
      <c r="I68" s="33"/>
      <c r="J68" s="33"/>
      <c r="K68" s="34"/>
    </row>
    <row r="69" spans="1:11" ht="18" customHeight="1">
      <c r="A69" s="18"/>
      <c r="B69" s="20"/>
      <c r="C69" s="24"/>
      <c r="D69" s="24"/>
      <c r="E69" s="28"/>
      <c r="F69" s="30"/>
      <c r="G69" s="30"/>
      <c r="H69" s="31">
        <f t="shared" si="0"/>
        <v>0</v>
      </c>
      <c r="I69" s="33"/>
      <c r="J69" s="33"/>
      <c r="K69" s="34"/>
    </row>
    <row r="70" spans="1:11" ht="18" customHeight="1">
      <c r="A70" s="18"/>
      <c r="B70" s="20"/>
      <c r="C70" s="24"/>
      <c r="D70" s="24"/>
      <c r="E70" s="28"/>
      <c r="F70" s="30"/>
      <c r="G70" s="30"/>
      <c r="H70" s="31">
        <f t="shared" si="0"/>
        <v>0</v>
      </c>
      <c r="I70" s="33"/>
      <c r="J70" s="33"/>
      <c r="K70" s="34"/>
    </row>
    <row r="71" spans="1:11" ht="18" customHeight="1">
      <c r="A71" s="18"/>
      <c r="B71" s="20"/>
      <c r="C71" s="24"/>
      <c r="D71" s="24"/>
      <c r="E71" s="28"/>
      <c r="F71" s="30"/>
      <c r="G71" s="30"/>
      <c r="H71" s="31">
        <f t="shared" ref="H71:H97" si="1">H70+F71-G71</f>
        <v>0</v>
      </c>
      <c r="I71" s="33"/>
      <c r="J71" s="33"/>
      <c r="K71" s="34"/>
    </row>
    <row r="72" spans="1:11" ht="18" customHeight="1">
      <c r="A72" s="18"/>
      <c r="B72" s="20"/>
      <c r="C72" s="24"/>
      <c r="D72" s="24"/>
      <c r="E72" s="28"/>
      <c r="F72" s="30"/>
      <c r="G72" s="30"/>
      <c r="H72" s="31">
        <f t="shared" si="1"/>
        <v>0</v>
      </c>
      <c r="I72" s="33"/>
      <c r="J72" s="33"/>
      <c r="K72" s="34"/>
    </row>
    <row r="73" spans="1:11" ht="18" customHeight="1">
      <c r="A73" s="18"/>
      <c r="B73" s="20"/>
      <c r="C73" s="24"/>
      <c r="D73" s="24"/>
      <c r="E73" s="28"/>
      <c r="F73" s="30"/>
      <c r="G73" s="30"/>
      <c r="H73" s="31">
        <f t="shared" si="1"/>
        <v>0</v>
      </c>
      <c r="I73" s="33"/>
      <c r="J73" s="33"/>
      <c r="K73" s="34"/>
    </row>
    <row r="74" spans="1:11" ht="18" customHeight="1">
      <c r="A74" s="18"/>
      <c r="B74" s="20"/>
      <c r="C74" s="24"/>
      <c r="D74" s="24"/>
      <c r="E74" s="28"/>
      <c r="F74" s="30"/>
      <c r="G74" s="30"/>
      <c r="H74" s="31">
        <f t="shared" si="1"/>
        <v>0</v>
      </c>
      <c r="I74" s="33"/>
      <c r="J74" s="33"/>
      <c r="K74" s="34"/>
    </row>
    <row r="75" spans="1:11" ht="18" customHeight="1">
      <c r="A75" s="18"/>
      <c r="B75" s="20"/>
      <c r="C75" s="24"/>
      <c r="D75" s="24"/>
      <c r="E75" s="28"/>
      <c r="F75" s="30"/>
      <c r="G75" s="30"/>
      <c r="H75" s="31">
        <f t="shared" si="1"/>
        <v>0</v>
      </c>
      <c r="I75" s="33"/>
      <c r="J75" s="33"/>
      <c r="K75" s="34"/>
    </row>
    <row r="76" spans="1:11" ht="18" customHeight="1">
      <c r="A76" s="18"/>
      <c r="B76" s="20"/>
      <c r="C76" s="24"/>
      <c r="D76" s="24"/>
      <c r="E76" s="28"/>
      <c r="F76" s="30"/>
      <c r="G76" s="30"/>
      <c r="H76" s="31">
        <f t="shared" si="1"/>
        <v>0</v>
      </c>
      <c r="I76" s="33"/>
      <c r="J76" s="33"/>
      <c r="K76" s="34"/>
    </row>
    <row r="77" spans="1:11" ht="18" customHeight="1">
      <c r="A77" s="18"/>
      <c r="B77" s="20"/>
      <c r="C77" s="24"/>
      <c r="D77" s="24"/>
      <c r="E77" s="28"/>
      <c r="F77" s="30"/>
      <c r="G77" s="30"/>
      <c r="H77" s="31">
        <f t="shared" si="1"/>
        <v>0</v>
      </c>
      <c r="I77" s="33"/>
      <c r="J77" s="33"/>
      <c r="K77" s="34"/>
    </row>
    <row r="78" spans="1:11" ht="18" customHeight="1">
      <c r="A78" s="18"/>
      <c r="B78" s="20"/>
      <c r="C78" s="24"/>
      <c r="D78" s="24"/>
      <c r="E78" s="28"/>
      <c r="F78" s="30"/>
      <c r="G78" s="30"/>
      <c r="H78" s="31">
        <f t="shared" si="1"/>
        <v>0</v>
      </c>
      <c r="I78" s="33"/>
      <c r="J78" s="33"/>
      <c r="K78" s="34"/>
    </row>
    <row r="79" spans="1:11" ht="18" customHeight="1">
      <c r="A79" s="18"/>
      <c r="B79" s="20"/>
      <c r="C79" s="24"/>
      <c r="D79" s="24"/>
      <c r="E79" s="28"/>
      <c r="F79" s="30"/>
      <c r="G79" s="30"/>
      <c r="H79" s="31">
        <f t="shared" si="1"/>
        <v>0</v>
      </c>
      <c r="I79" s="33"/>
      <c r="J79" s="33"/>
      <c r="K79" s="34"/>
    </row>
    <row r="80" spans="1:11" ht="18" customHeight="1">
      <c r="A80" s="18"/>
      <c r="B80" s="20"/>
      <c r="C80" s="24"/>
      <c r="D80" s="24"/>
      <c r="E80" s="28"/>
      <c r="F80" s="30"/>
      <c r="G80" s="30"/>
      <c r="H80" s="31">
        <f t="shared" si="1"/>
        <v>0</v>
      </c>
      <c r="I80" s="33"/>
      <c r="J80" s="33"/>
      <c r="K80" s="34"/>
    </row>
    <row r="81" spans="1:11" ht="18" customHeight="1">
      <c r="A81" s="18"/>
      <c r="B81" s="20"/>
      <c r="C81" s="24"/>
      <c r="D81" s="24"/>
      <c r="E81" s="28"/>
      <c r="F81" s="30"/>
      <c r="G81" s="30"/>
      <c r="H81" s="31">
        <f t="shared" si="1"/>
        <v>0</v>
      </c>
      <c r="I81" s="33"/>
      <c r="J81" s="33"/>
      <c r="K81" s="34"/>
    </row>
    <row r="82" spans="1:11" ht="18" customHeight="1">
      <c r="A82" s="18"/>
      <c r="B82" s="20"/>
      <c r="C82" s="24"/>
      <c r="D82" s="24"/>
      <c r="E82" s="28"/>
      <c r="F82" s="30"/>
      <c r="G82" s="30"/>
      <c r="H82" s="31">
        <f t="shared" si="1"/>
        <v>0</v>
      </c>
      <c r="I82" s="33"/>
      <c r="J82" s="33"/>
      <c r="K82" s="34"/>
    </row>
    <row r="83" spans="1:11" ht="18" customHeight="1">
      <c r="A83" s="18"/>
      <c r="B83" s="20"/>
      <c r="C83" s="24"/>
      <c r="D83" s="24"/>
      <c r="E83" s="28"/>
      <c r="F83" s="30"/>
      <c r="G83" s="30"/>
      <c r="H83" s="31">
        <f t="shared" si="1"/>
        <v>0</v>
      </c>
      <c r="I83" s="33"/>
      <c r="J83" s="33"/>
      <c r="K83" s="34"/>
    </row>
    <row r="84" spans="1:11" ht="18" customHeight="1">
      <c r="A84" s="18"/>
      <c r="B84" s="20"/>
      <c r="C84" s="24"/>
      <c r="D84" s="24"/>
      <c r="E84" s="28"/>
      <c r="F84" s="30"/>
      <c r="G84" s="30"/>
      <c r="H84" s="31">
        <f t="shared" si="1"/>
        <v>0</v>
      </c>
      <c r="I84" s="33"/>
      <c r="J84" s="33"/>
      <c r="K84" s="34"/>
    </row>
    <row r="85" spans="1:11" ht="18" customHeight="1">
      <c r="A85" s="18"/>
      <c r="B85" s="20"/>
      <c r="C85" s="24"/>
      <c r="D85" s="24"/>
      <c r="E85" s="28"/>
      <c r="F85" s="30"/>
      <c r="G85" s="30"/>
      <c r="H85" s="31">
        <f t="shared" si="1"/>
        <v>0</v>
      </c>
      <c r="I85" s="33"/>
      <c r="J85" s="33"/>
      <c r="K85" s="34"/>
    </row>
    <row r="86" spans="1:11" ht="18" customHeight="1">
      <c r="A86" s="18"/>
      <c r="B86" s="20"/>
      <c r="C86" s="24"/>
      <c r="D86" s="24"/>
      <c r="E86" s="28"/>
      <c r="F86" s="30"/>
      <c r="G86" s="30"/>
      <c r="H86" s="31">
        <f t="shared" si="1"/>
        <v>0</v>
      </c>
      <c r="I86" s="33"/>
      <c r="J86" s="33"/>
      <c r="K86" s="34"/>
    </row>
    <row r="87" spans="1:11" ht="18" customHeight="1">
      <c r="A87" s="18"/>
      <c r="B87" s="20"/>
      <c r="C87" s="24"/>
      <c r="D87" s="24"/>
      <c r="E87" s="28"/>
      <c r="F87" s="30"/>
      <c r="G87" s="30"/>
      <c r="H87" s="31">
        <f t="shared" si="1"/>
        <v>0</v>
      </c>
      <c r="I87" s="33"/>
      <c r="J87" s="33"/>
      <c r="K87" s="34"/>
    </row>
    <row r="88" spans="1:11" ht="18" customHeight="1">
      <c r="A88" s="18"/>
      <c r="B88" s="20"/>
      <c r="C88" s="24"/>
      <c r="D88" s="24"/>
      <c r="E88" s="28"/>
      <c r="F88" s="30"/>
      <c r="G88" s="30"/>
      <c r="H88" s="31">
        <f t="shared" si="1"/>
        <v>0</v>
      </c>
      <c r="I88" s="33"/>
      <c r="J88" s="33"/>
      <c r="K88" s="34"/>
    </row>
    <row r="89" spans="1:11" ht="18" customHeight="1">
      <c r="A89" s="18"/>
      <c r="B89" s="20"/>
      <c r="C89" s="24"/>
      <c r="D89" s="24"/>
      <c r="E89" s="28"/>
      <c r="F89" s="30"/>
      <c r="G89" s="30"/>
      <c r="H89" s="31">
        <f t="shared" si="1"/>
        <v>0</v>
      </c>
      <c r="I89" s="33"/>
      <c r="J89" s="33"/>
      <c r="K89" s="34"/>
    </row>
    <row r="90" spans="1:11" ht="18" customHeight="1">
      <c r="A90" s="18"/>
      <c r="B90" s="20"/>
      <c r="C90" s="24"/>
      <c r="D90" s="24"/>
      <c r="E90" s="28"/>
      <c r="F90" s="30"/>
      <c r="G90" s="30"/>
      <c r="H90" s="31">
        <f t="shared" si="1"/>
        <v>0</v>
      </c>
      <c r="I90" s="33"/>
      <c r="J90" s="33"/>
      <c r="K90" s="34"/>
    </row>
    <row r="91" spans="1:11" ht="18" customHeight="1">
      <c r="A91" s="18"/>
      <c r="B91" s="20"/>
      <c r="C91" s="24"/>
      <c r="D91" s="24"/>
      <c r="E91" s="28"/>
      <c r="F91" s="30"/>
      <c r="G91" s="30"/>
      <c r="H91" s="31">
        <f t="shared" si="1"/>
        <v>0</v>
      </c>
      <c r="I91" s="33"/>
      <c r="J91" s="33"/>
      <c r="K91" s="34"/>
    </row>
    <row r="92" spans="1:11" ht="18" customHeight="1">
      <c r="A92" s="18"/>
      <c r="B92" s="20"/>
      <c r="C92" s="24"/>
      <c r="D92" s="24"/>
      <c r="E92" s="28"/>
      <c r="F92" s="30"/>
      <c r="G92" s="30"/>
      <c r="H92" s="31">
        <f t="shared" si="1"/>
        <v>0</v>
      </c>
      <c r="I92" s="33"/>
      <c r="J92" s="33"/>
      <c r="K92" s="34"/>
    </row>
    <row r="93" spans="1:11" ht="18" customHeight="1">
      <c r="A93" s="18"/>
      <c r="B93" s="20"/>
      <c r="C93" s="24"/>
      <c r="D93" s="24"/>
      <c r="E93" s="28"/>
      <c r="F93" s="30"/>
      <c r="G93" s="30"/>
      <c r="H93" s="31">
        <f t="shared" si="1"/>
        <v>0</v>
      </c>
      <c r="I93" s="33"/>
      <c r="J93" s="33"/>
      <c r="K93" s="34"/>
    </row>
    <row r="94" spans="1:11" ht="18" customHeight="1">
      <c r="A94" s="18"/>
      <c r="B94" s="20"/>
      <c r="C94" s="24"/>
      <c r="D94" s="24"/>
      <c r="E94" s="28"/>
      <c r="F94" s="30"/>
      <c r="G94" s="30"/>
      <c r="H94" s="31">
        <f t="shared" si="1"/>
        <v>0</v>
      </c>
      <c r="I94" s="33"/>
      <c r="J94" s="33"/>
      <c r="K94" s="34"/>
    </row>
    <row r="95" spans="1:11" ht="18" customHeight="1">
      <c r="A95" s="18"/>
      <c r="B95" s="20"/>
      <c r="C95" s="24"/>
      <c r="D95" s="24"/>
      <c r="E95" s="28"/>
      <c r="F95" s="30"/>
      <c r="G95" s="30"/>
      <c r="H95" s="31">
        <f t="shared" si="1"/>
        <v>0</v>
      </c>
      <c r="I95" s="33"/>
      <c r="J95" s="33"/>
      <c r="K95" s="34"/>
    </row>
    <row r="96" spans="1:11" ht="18" customHeight="1">
      <c r="A96" s="18"/>
      <c r="B96" s="20"/>
      <c r="C96" s="24"/>
      <c r="D96" s="24"/>
      <c r="E96" s="28"/>
      <c r="F96" s="30"/>
      <c r="G96" s="30"/>
      <c r="H96" s="31">
        <f t="shared" si="1"/>
        <v>0</v>
      </c>
      <c r="I96" s="33"/>
      <c r="J96" s="33"/>
      <c r="K96" s="34"/>
    </row>
    <row r="97" spans="1:11" ht="18" customHeight="1">
      <c r="A97" s="18"/>
      <c r="B97" s="20"/>
      <c r="C97" s="24"/>
      <c r="D97" s="24"/>
      <c r="E97" s="28"/>
      <c r="F97" s="30"/>
      <c r="G97" s="30"/>
      <c r="H97" s="31">
        <f t="shared" si="1"/>
        <v>0</v>
      </c>
      <c r="I97" s="33"/>
      <c r="J97" s="33"/>
      <c r="K97" s="34"/>
    </row>
  </sheetData>
  <autoFilter ref="B5:J97" xr:uid="{00000000-0009-0000-0000-000002000000}"/>
  <mergeCells count="8">
    <mergeCell ref="P1:P5"/>
    <mergeCell ref="B4:B5"/>
    <mergeCell ref="E4:E5"/>
    <mergeCell ref="F4:F5"/>
    <mergeCell ref="G4:G5"/>
    <mergeCell ref="H4:H5"/>
    <mergeCell ref="I4:I5"/>
    <mergeCell ref="J4:J5"/>
  </mergeCells>
  <phoneticPr fontId="2"/>
  <dataValidations count="1">
    <dataValidation type="list" allowBlank="1" showInputMessage="1" showErrorMessage="1" sqref="C6:D97" xr:uid="{00000000-0002-0000-0200-000000000000}">
      <formula1>"〇,　"</formula1>
    </dataValidation>
  </dataValidations>
  <pageMargins left="0.51181102362204722" right="0.51181102362204722" top="0.74803149606299213" bottom="0.55118110236220474" header="0.31496062992125984" footer="0.31496062992125984"/>
  <pageSetup paperSize="9" scale="7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収支項目!$B$6:$B$23</xm:f>
          </x14:formula1>
          <xm:sqref>E6:E97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U102"/>
  <sheetViews>
    <sheetView showGridLines="0" showZeros="0" zoomScale="70" zoomScaleNormal="70" zoomScaleSheetLayoutView="100" workbookViewId="0">
      <pane xSplit="4" ySplit="11" topLeftCell="E12" activePane="bottomRight" state="frozen"/>
      <selection pane="topRight"/>
      <selection pane="bottomLeft"/>
      <selection pane="bottomRight" activeCell="D4" sqref="D4"/>
    </sheetView>
  </sheetViews>
  <sheetFormatPr defaultColWidth="8.09765625" defaultRowHeight="14.4"/>
  <cols>
    <col min="1" max="1" width="3.296875" style="40" customWidth="1"/>
    <col min="2" max="2" width="12.69921875" style="40" customWidth="1"/>
    <col min="3" max="4" width="10.69921875" style="40" customWidth="1"/>
    <col min="5" max="6" width="8.69921875" style="40" customWidth="1"/>
    <col min="7" max="17" width="12.69921875" style="40" customWidth="1"/>
    <col min="18" max="19" width="2.69921875" style="40" customWidth="1"/>
    <col min="20" max="21" width="12.69921875" style="40" customWidth="1"/>
    <col min="22" max="16384" width="8.09765625" style="40"/>
  </cols>
  <sheetData>
    <row r="1" spans="1:21" ht="7.8" customHeight="1">
      <c r="A1" s="43"/>
      <c r="B1" s="47"/>
      <c r="C1" s="47"/>
      <c r="D1" s="47"/>
      <c r="E1" s="69"/>
      <c r="F1" s="69"/>
      <c r="G1" s="69"/>
      <c r="H1" s="69"/>
      <c r="I1" s="69"/>
      <c r="J1" s="69"/>
      <c r="K1" s="69"/>
      <c r="L1" s="69"/>
      <c r="M1" s="69"/>
      <c r="N1" s="69"/>
      <c r="O1" s="69"/>
      <c r="P1" s="69"/>
      <c r="Q1" s="47"/>
      <c r="R1" s="102"/>
      <c r="S1" s="43"/>
    </row>
    <row r="2" spans="1:21" ht="19.95" customHeight="1">
      <c r="A2" s="43"/>
      <c r="B2" s="48" t="s">
        <v>333</v>
      </c>
      <c r="C2" s="57">
        <f>C101</f>
        <v>0</v>
      </c>
      <c r="D2" s="57">
        <f>D101</f>
        <v>0</v>
      </c>
      <c r="E2" s="57"/>
      <c r="F2" s="57">
        <f t="shared" ref="F2:Q2" si="0">F101</f>
        <v>0</v>
      </c>
      <c r="G2" s="57">
        <f t="shared" si="0"/>
        <v>0</v>
      </c>
      <c r="H2" s="57">
        <f t="shared" si="0"/>
        <v>0</v>
      </c>
      <c r="I2" s="57">
        <f t="shared" si="0"/>
        <v>0</v>
      </c>
      <c r="J2" s="57">
        <f t="shared" si="0"/>
        <v>0</v>
      </c>
      <c r="K2" s="57">
        <f t="shared" si="0"/>
        <v>0</v>
      </c>
      <c r="L2" s="57">
        <f t="shared" si="0"/>
        <v>0</v>
      </c>
      <c r="M2" s="57">
        <f t="shared" si="0"/>
        <v>0</v>
      </c>
      <c r="N2" s="57">
        <f t="shared" si="0"/>
        <v>0</v>
      </c>
      <c r="O2" s="57">
        <f t="shared" si="0"/>
        <v>0</v>
      </c>
      <c r="P2" s="57">
        <f t="shared" si="0"/>
        <v>0</v>
      </c>
      <c r="Q2" s="57">
        <f t="shared" si="0"/>
        <v>0</v>
      </c>
      <c r="R2" s="103"/>
      <c r="S2" s="43"/>
      <c r="U2" s="57">
        <f>U101</f>
        <v>0</v>
      </c>
    </row>
    <row r="3" spans="1:21" ht="7.8" customHeight="1">
      <c r="A3" s="43"/>
      <c r="B3" s="43"/>
      <c r="C3" s="43"/>
      <c r="D3" s="43"/>
      <c r="E3" s="70"/>
      <c r="F3" s="70"/>
      <c r="G3" s="70"/>
      <c r="H3" s="70"/>
      <c r="I3" s="70"/>
      <c r="J3" s="70"/>
      <c r="K3" s="70"/>
      <c r="L3" s="70"/>
      <c r="M3" s="70"/>
      <c r="N3" s="70"/>
      <c r="O3" s="70"/>
      <c r="P3" s="70"/>
      <c r="Q3" s="43"/>
      <c r="R3" s="102"/>
      <c r="S3" s="43"/>
    </row>
    <row r="4" spans="1:21" ht="22.5" customHeight="1">
      <c r="A4" s="43"/>
      <c r="C4" s="44"/>
      <c r="D4" s="554">
        <f>基本情報!C6</f>
        <v>7</v>
      </c>
      <c r="E4" s="71" t="s">
        <v>56</v>
      </c>
      <c r="F4" s="359" t="str">
        <f>基本情報!C7</f>
        <v>魚沼集落協定</v>
      </c>
      <c r="G4" s="359"/>
      <c r="I4" s="43" t="s">
        <v>160</v>
      </c>
      <c r="J4" s="43"/>
      <c r="K4" s="43"/>
      <c r="L4" s="95"/>
      <c r="M4" s="95"/>
      <c r="N4" s="95"/>
      <c r="O4" s="95"/>
      <c r="P4" s="95"/>
      <c r="Q4" s="98" t="s">
        <v>19</v>
      </c>
      <c r="R4" s="103"/>
      <c r="S4" s="43"/>
    </row>
    <row r="5" spans="1:21" ht="10.95" customHeight="1">
      <c r="A5" s="43"/>
      <c r="E5" s="41"/>
      <c r="F5" s="79"/>
      <c r="G5" s="83">
        <f t="shared" ref="G5:P5" si="1">COLUMN()-6</f>
        <v>1</v>
      </c>
      <c r="H5" s="83">
        <f t="shared" si="1"/>
        <v>2</v>
      </c>
      <c r="I5" s="83">
        <f t="shared" si="1"/>
        <v>3</v>
      </c>
      <c r="J5" s="83">
        <f t="shared" si="1"/>
        <v>4</v>
      </c>
      <c r="K5" s="83">
        <f t="shared" si="1"/>
        <v>5</v>
      </c>
      <c r="L5" s="83">
        <f t="shared" si="1"/>
        <v>6</v>
      </c>
      <c r="M5" s="83">
        <f t="shared" si="1"/>
        <v>7</v>
      </c>
      <c r="N5" s="83">
        <f t="shared" si="1"/>
        <v>8</v>
      </c>
      <c r="O5" s="83">
        <f t="shared" si="1"/>
        <v>9</v>
      </c>
      <c r="P5" s="83">
        <f t="shared" si="1"/>
        <v>10</v>
      </c>
      <c r="Q5" s="79"/>
      <c r="R5" s="103"/>
    </row>
    <row r="6" spans="1:21" ht="15" customHeight="1">
      <c r="A6" s="43"/>
      <c r="B6" s="49" t="s">
        <v>331</v>
      </c>
      <c r="C6" s="49" t="s">
        <v>134</v>
      </c>
      <c r="D6" s="60" t="s">
        <v>5</v>
      </c>
      <c r="E6" s="360" t="s">
        <v>322</v>
      </c>
      <c r="F6" s="361"/>
      <c r="G6" s="362" t="s">
        <v>320</v>
      </c>
      <c r="H6" s="363"/>
      <c r="I6" s="363"/>
      <c r="J6" s="363"/>
      <c r="K6" s="363"/>
      <c r="L6" s="363"/>
      <c r="M6" s="363"/>
      <c r="N6" s="363"/>
      <c r="O6" s="363"/>
      <c r="P6" s="363"/>
      <c r="Q6" s="72" t="s">
        <v>69</v>
      </c>
      <c r="R6" s="103"/>
      <c r="S6" s="43"/>
    </row>
    <row r="7" spans="1:21" s="41" customFormat="1" ht="15" customHeight="1">
      <c r="A7" s="44"/>
      <c r="B7" s="364" t="s">
        <v>57</v>
      </c>
      <c r="C7" s="366" t="s">
        <v>326</v>
      </c>
      <c r="D7" s="61" t="s">
        <v>281</v>
      </c>
      <c r="E7" s="368" t="s">
        <v>324</v>
      </c>
      <c r="F7" s="370" t="s">
        <v>325</v>
      </c>
      <c r="G7" s="84"/>
      <c r="H7" s="91"/>
      <c r="I7" s="91"/>
      <c r="J7" s="91"/>
      <c r="K7" s="91"/>
      <c r="L7" s="91"/>
      <c r="M7" s="91"/>
      <c r="N7" s="91"/>
      <c r="O7" s="91"/>
      <c r="P7" s="91"/>
      <c r="Q7" s="73"/>
      <c r="R7" s="104"/>
      <c r="S7" s="44"/>
    </row>
    <row r="8" spans="1:21" s="41" customFormat="1" ht="15" customHeight="1">
      <c r="A8" s="44"/>
      <c r="B8" s="365"/>
      <c r="C8" s="367"/>
      <c r="D8" s="62" t="s">
        <v>328</v>
      </c>
      <c r="E8" s="369"/>
      <c r="F8" s="371"/>
      <c r="G8" s="85" t="s">
        <v>379</v>
      </c>
      <c r="H8" s="85" t="s">
        <v>379</v>
      </c>
      <c r="I8" s="85" t="s">
        <v>379</v>
      </c>
      <c r="J8" s="85" t="s">
        <v>379</v>
      </c>
      <c r="K8" s="85" t="s">
        <v>379</v>
      </c>
      <c r="L8" s="85" t="s">
        <v>379</v>
      </c>
      <c r="M8" s="85" t="s">
        <v>379</v>
      </c>
      <c r="N8" s="85" t="s">
        <v>379</v>
      </c>
      <c r="O8" s="85" t="s">
        <v>379</v>
      </c>
      <c r="P8" s="85" t="s">
        <v>379</v>
      </c>
      <c r="Q8" s="74"/>
      <c r="R8" s="104"/>
    </row>
    <row r="9" spans="1:21" s="41" customFormat="1" ht="40.799999999999997" customHeight="1">
      <c r="A9" s="44"/>
      <c r="B9" s="365"/>
      <c r="C9" s="367"/>
      <c r="D9" s="63" t="s">
        <v>145</v>
      </c>
      <c r="E9" s="369"/>
      <c r="F9" s="371"/>
      <c r="G9" s="86"/>
      <c r="H9" s="92"/>
      <c r="I9" s="92"/>
      <c r="J9" s="92"/>
      <c r="K9" s="92"/>
      <c r="L9" s="92"/>
      <c r="M9" s="92"/>
      <c r="N9" s="92"/>
      <c r="O9" s="92"/>
      <c r="P9" s="96"/>
      <c r="Q9" s="74"/>
      <c r="R9" s="104"/>
    </row>
    <row r="10" spans="1:21" s="41" customFormat="1" ht="15" customHeight="1">
      <c r="A10" s="44"/>
      <c r="B10" s="52"/>
      <c r="C10" s="52"/>
      <c r="D10" s="64"/>
      <c r="E10" s="75"/>
      <c r="F10" s="64"/>
      <c r="G10" s="87"/>
      <c r="H10" s="93"/>
      <c r="I10" s="93"/>
      <c r="J10" s="93"/>
      <c r="K10" s="93"/>
      <c r="L10" s="93"/>
      <c r="M10" s="93"/>
      <c r="N10" s="93"/>
      <c r="O10" s="93"/>
      <c r="P10" s="97"/>
      <c r="Q10" s="99"/>
      <c r="R10" s="104"/>
      <c r="S10" s="44"/>
      <c r="T10" s="108"/>
      <c r="U10" s="108" t="s">
        <v>405</v>
      </c>
    </row>
    <row r="11" spans="1:21" s="41" customFormat="1" ht="15" customHeight="1">
      <c r="A11" s="44"/>
      <c r="B11" s="52">
        <f>COUNTA(B12:B100)</f>
        <v>0</v>
      </c>
      <c r="C11" s="52"/>
      <c r="D11" s="64"/>
      <c r="E11" s="75"/>
      <c r="F11" s="64"/>
      <c r="G11" s="75" t="s">
        <v>248</v>
      </c>
      <c r="H11" s="52" t="s">
        <v>248</v>
      </c>
      <c r="I11" s="52" t="s">
        <v>248</v>
      </c>
      <c r="J11" s="52" t="s">
        <v>248</v>
      </c>
      <c r="K11" s="52" t="s">
        <v>248</v>
      </c>
      <c r="L11" s="52" t="s">
        <v>248</v>
      </c>
      <c r="M11" s="52" t="s">
        <v>248</v>
      </c>
      <c r="N11" s="52" t="s">
        <v>248</v>
      </c>
      <c r="O11" s="52" t="s">
        <v>248</v>
      </c>
      <c r="P11" s="64" t="s">
        <v>248</v>
      </c>
      <c r="Q11" s="100" t="s">
        <v>334</v>
      </c>
      <c r="R11" s="104"/>
      <c r="S11" s="44"/>
      <c r="T11" s="109" t="s">
        <v>333</v>
      </c>
      <c r="U11" s="113">
        <f>SUM(U12:U100)</f>
        <v>0</v>
      </c>
    </row>
    <row r="12" spans="1:21" s="42" customFormat="1" ht="19.95" customHeight="1">
      <c r="A12" s="45" t="s">
        <v>252</v>
      </c>
      <c r="B12" s="53"/>
      <c r="C12" s="53"/>
      <c r="D12" s="65"/>
      <c r="E12" s="76"/>
      <c r="F12" s="66"/>
      <c r="G12" s="88"/>
      <c r="H12" s="53"/>
      <c r="I12" s="53"/>
      <c r="J12" s="53"/>
      <c r="K12" s="53"/>
      <c r="L12" s="53"/>
      <c r="M12" s="53"/>
      <c r="N12" s="53"/>
      <c r="O12" s="53"/>
      <c r="P12" s="53"/>
      <c r="Q12" s="101">
        <f t="shared" ref="Q12:Q75" si="2">SUM(G12:P12)</f>
        <v>0</v>
      </c>
      <c r="R12" s="105"/>
      <c r="S12" s="107"/>
      <c r="T12" s="110">
        <f t="shared" ref="T12:T75" si="3">B12</f>
        <v>0</v>
      </c>
      <c r="U12" s="110">
        <f t="shared" ref="U12:U75" si="4">C12+F12+Q12</f>
        <v>0</v>
      </c>
    </row>
    <row r="13" spans="1:21" s="42" customFormat="1" ht="19.95" customHeight="1">
      <c r="A13" s="45" t="s">
        <v>253</v>
      </c>
      <c r="B13" s="53"/>
      <c r="C13" s="53"/>
      <c r="D13" s="66"/>
      <c r="E13" s="76"/>
      <c r="F13" s="66"/>
      <c r="G13" s="88"/>
      <c r="H13" s="53"/>
      <c r="I13" s="53"/>
      <c r="J13" s="53"/>
      <c r="K13" s="53"/>
      <c r="L13" s="53"/>
      <c r="M13" s="53"/>
      <c r="N13" s="53"/>
      <c r="O13" s="53"/>
      <c r="P13" s="53"/>
      <c r="Q13" s="101">
        <f t="shared" si="2"/>
        <v>0</v>
      </c>
      <c r="R13" s="105"/>
      <c r="S13" s="107"/>
      <c r="T13" s="110">
        <f t="shared" si="3"/>
        <v>0</v>
      </c>
      <c r="U13" s="110">
        <f t="shared" si="4"/>
        <v>0</v>
      </c>
    </row>
    <row r="14" spans="1:21" s="42" customFormat="1" ht="19.95" customHeight="1">
      <c r="A14" s="45" t="s">
        <v>254</v>
      </c>
      <c r="B14" s="53"/>
      <c r="C14" s="53"/>
      <c r="D14" s="66"/>
      <c r="E14" s="76"/>
      <c r="F14" s="66"/>
      <c r="G14" s="88"/>
      <c r="H14" s="53"/>
      <c r="I14" s="53"/>
      <c r="J14" s="53"/>
      <c r="K14" s="53"/>
      <c r="L14" s="53"/>
      <c r="M14" s="53"/>
      <c r="N14" s="53"/>
      <c r="O14" s="53"/>
      <c r="P14" s="53"/>
      <c r="Q14" s="101">
        <f t="shared" si="2"/>
        <v>0</v>
      </c>
      <c r="R14" s="105"/>
      <c r="S14" s="107"/>
      <c r="T14" s="110">
        <f t="shared" si="3"/>
        <v>0</v>
      </c>
      <c r="U14" s="110">
        <f t="shared" si="4"/>
        <v>0</v>
      </c>
    </row>
    <row r="15" spans="1:21" s="42" customFormat="1" ht="19.95" customHeight="1">
      <c r="A15" s="45" t="s">
        <v>255</v>
      </c>
      <c r="B15" s="53"/>
      <c r="C15" s="53"/>
      <c r="D15" s="66"/>
      <c r="E15" s="76"/>
      <c r="F15" s="66"/>
      <c r="G15" s="88"/>
      <c r="H15" s="53"/>
      <c r="I15" s="53"/>
      <c r="J15" s="53"/>
      <c r="K15" s="53"/>
      <c r="L15" s="53"/>
      <c r="M15" s="53"/>
      <c r="N15" s="53"/>
      <c r="O15" s="53"/>
      <c r="P15" s="53"/>
      <c r="Q15" s="101">
        <f t="shared" si="2"/>
        <v>0</v>
      </c>
      <c r="R15" s="105"/>
      <c r="S15" s="107"/>
      <c r="T15" s="110">
        <f t="shared" si="3"/>
        <v>0</v>
      </c>
      <c r="U15" s="110">
        <f t="shared" si="4"/>
        <v>0</v>
      </c>
    </row>
    <row r="16" spans="1:21" s="42" customFormat="1" ht="19.95" customHeight="1">
      <c r="A16" s="45" t="s">
        <v>256</v>
      </c>
      <c r="B16" s="53"/>
      <c r="C16" s="53"/>
      <c r="D16" s="66"/>
      <c r="E16" s="76"/>
      <c r="F16" s="66"/>
      <c r="G16" s="88"/>
      <c r="H16" s="53"/>
      <c r="I16" s="53"/>
      <c r="J16" s="53"/>
      <c r="K16" s="53"/>
      <c r="L16" s="53"/>
      <c r="M16" s="53"/>
      <c r="N16" s="53"/>
      <c r="O16" s="53"/>
      <c r="P16" s="53"/>
      <c r="Q16" s="101">
        <f t="shared" si="2"/>
        <v>0</v>
      </c>
      <c r="R16" s="105"/>
      <c r="S16" s="107"/>
      <c r="T16" s="110">
        <f t="shared" si="3"/>
        <v>0</v>
      </c>
      <c r="U16" s="110">
        <f t="shared" si="4"/>
        <v>0</v>
      </c>
    </row>
    <row r="17" spans="1:21" s="42" customFormat="1" ht="19.95" customHeight="1">
      <c r="A17" s="45" t="s">
        <v>182</v>
      </c>
      <c r="B17" s="53"/>
      <c r="C17" s="53"/>
      <c r="D17" s="66"/>
      <c r="E17" s="76"/>
      <c r="F17" s="66"/>
      <c r="G17" s="88"/>
      <c r="H17" s="53"/>
      <c r="I17" s="53"/>
      <c r="J17" s="53"/>
      <c r="K17" s="53"/>
      <c r="L17" s="53"/>
      <c r="M17" s="53"/>
      <c r="N17" s="53"/>
      <c r="O17" s="53"/>
      <c r="P17" s="53"/>
      <c r="Q17" s="101">
        <f t="shared" si="2"/>
        <v>0</v>
      </c>
      <c r="R17" s="105"/>
      <c r="S17" s="107"/>
      <c r="T17" s="110">
        <f t="shared" si="3"/>
        <v>0</v>
      </c>
      <c r="U17" s="110">
        <f t="shared" si="4"/>
        <v>0</v>
      </c>
    </row>
    <row r="18" spans="1:21" s="42" customFormat="1" ht="19.95" customHeight="1">
      <c r="A18" s="45" t="s">
        <v>228</v>
      </c>
      <c r="B18" s="53"/>
      <c r="C18" s="53"/>
      <c r="D18" s="66"/>
      <c r="E18" s="76"/>
      <c r="F18" s="66"/>
      <c r="G18" s="88"/>
      <c r="H18" s="53"/>
      <c r="I18" s="53"/>
      <c r="J18" s="53"/>
      <c r="K18" s="53"/>
      <c r="L18" s="53"/>
      <c r="M18" s="53"/>
      <c r="N18" s="53"/>
      <c r="O18" s="53"/>
      <c r="P18" s="53"/>
      <c r="Q18" s="101">
        <f t="shared" si="2"/>
        <v>0</v>
      </c>
      <c r="R18" s="105"/>
      <c r="S18" s="107"/>
      <c r="T18" s="110">
        <f t="shared" si="3"/>
        <v>0</v>
      </c>
      <c r="U18" s="110">
        <f t="shared" si="4"/>
        <v>0</v>
      </c>
    </row>
    <row r="19" spans="1:21" s="42" customFormat="1" ht="19.95" customHeight="1">
      <c r="A19" s="45" t="s">
        <v>259</v>
      </c>
      <c r="B19" s="53"/>
      <c r="C19" s="53"/>
      <c r="D19" s="66"/>
      <c r="E19" s="76"/>
      <c r="F19" s="66"/>
      <c r="G19" s="88"/>
      <c r="H19" s="53"/>
      <c r="I19" s="53"/>
      <c r="J19" s="53"/>
      <c r="K19" s="53"/>
      <c r="L19" s="53"/>
      <c r="M19" s="53"/>
      <c r="N19" s="53"/>
      <c r="O19" s="53"/>
      <c r="P19" s="53"/>
      <c r="Q19" s="101">
        <f t="shared" si="2"/>
        <v>0</v>
      </c>
      <c r="R19" s="105"/>
      <c r="S19" s="107"/>
      <c r="T19" s="110">
        <f t="shared" si="3"/>
        <v>0</v>
      </c>
      <c r="U19" s="110">
        <f t="shared" si="4"/>
        <v>0</v>
      </c>
    </row>
    <row r="20" spans="1:21" s="42" customFormat="1" ht="19.95" customHeight="1">
      <c r="A20" s="45" t="s">
        <v>110</v>
      </c>
      <c r="B20" s="53"/>
      <c r="C20" s="53"/>
      <c r="D20" s="66"/>
      <c r="E20" s="76"/>
      <c r="F20" s="66"/>
      <c r="G20" s="88"/>
      <c r="H20" s="53"/>
      <c r="I20" s="53"/>
      <c r="J20" s="53"/>
      <c r="K20" s="53"/>
      <c r="L20" s="53"/>
      <c r="M20" s="53"/>
      <c r="N20" s="53"/>
      <c r="O20" s="53"/>
      <c r="P20" s="53"/>
      <c r="Q20" s="101">
        <f t="shared" si="2"/>
        <v>0</v>
      </c>
      <c r="R20" s="105"/>
      <c r="S20" s="107"/>
      <c r="T20" s="110">
        <f t="shared" si="3"/>
        <v>0</v>
      </c>
      <c r="U20" s="110">
        <f t="shared" si="4"/>
        <v>0</v>
      </c>
    </row>
    <row r="21" spans="1:21" s="42" customFormat="1" ht="19.95" customHeight="1">
      <c r="A21" s="45" t="s">
        <v>260</v>
      </c>
      <c r="B21" s="53"/>
      <c r="C21" s="53"/>
      <c r="D21" s="66"/>
      <c r="E21" s="76"/>
      <c r="F21" s="66"/>
      <c r="G21" s="88"/>
      <c r="H21" s="53"/>
      <c r="I21" s="53"/>
      <c r="J21" s="53"/>
      <c r="K21" s="53"/>
      <c r="L21" s="53"/>
      <c r="M21" s="53"/>
      <c r="N21" s="53"/>
      <c r="O21" s="53"/>
      <c r="P21" s="53"/>
      <c r="Q21" s="101">
        <f t="shared" si="2"/>
        <v>0</v>
      </c>
      <c r="R21" s="105"/>
      <c r="S21" s="107"/>
      <c r="T21" s="110">
        <f t="shared" si="3"/>
        <v>0</v>
      </c>
      <c r="U21" s="110">
        <f t="shared" si="4"/>
        <v>0</v>
      </c>
    </row>
    <row r="22" spans="1:21" s="42" customFormat="1" ht="19.95" customHeight="1">
      <c r="A22" s="45" t="s">
        <v>262</v>
      </c>
      <c r="B22" s="53"/>
      <c r="C22" s="53"/>
      <c r="D22" s="66"/>
      <c r="E22" s="76"/>
      <c r="F22" s="66"/>
      <c r="G22" s="88"/>
      <c r="H22" s="53"/>
      <c r="I22" s="53"/>
      <c r="J22" s="53"/>
      <c r="K22" s="53"/>
      <c r="L22" s="53"/>
      <c r="M22" s="53"/>
      <c r="N22" s="53"/>
      <c r="O22" s="53"/>
      <c r="P22" s="53"/>
      <c r="Q22" s="101">
        <f t="shared" si="2"/>
        <v>0</v>
      </c>
      <c r="R22" s="105"/>
      <c r="S22" s="107"/>
      <c r="T22" s="110">
        <f t="shared" si="3"/>
        <v>0</v>
      </c>
      <c r="U22" s="110">
        <f t="shared" si="4"/>
        <v>0</v>
      </c>
    </row>
    <row r="23" spans="1:21" s="42" customFormat="1" ht="19.95" customHeight="1">
      <c r="A23" s="45" t="s">
        <v>265</v>
      </c>
      <c r="B23" s="53"/>
      <c r="C23" s="53"/>
      <c r="D23" s="66"/>
      <c r="E23" s="76"/>
      <c r="F23" s="66"/>
      <c r="G23" s="88"/>
      <c r="H23" s="53"/>
      <c r="I23" s="53"/>
      <c r="J23" s="53"/>
      <c r="K23" s="53"/>
      <c r="L23" s="53"/>
      <c r="M23" s="53"/>
      <c r="N23" s="53"/>
      <c r="O23" s="53"/>
      <c r="P23" s="53"/>
      <c r="Q23" s="101">
        <f t="shared" si="2"/>
        <v>0</v>
      </c>
      <c r="R23" s="105"/>
      <c r="S23" s="107"/>
      <c r="T23" s="110">
        <f t="shared" si="3"/>
        <v>0</v>
      </c>
      <c r="U23" s="110">
        <f t="shared" si="4"/>
        <v>0</v>
      </c>
    </row>
    <row r="24" spans="1:21" s="42" customFormat="1" ht="19.95" customHeight="1">
      <c r="A24" s="45" t="s">
        <v>266</v>
      </c>
      <c r="B24" s="53"/>
      <c r="C24" s="53"/>
      <c r="D24" s="66"/>
      <c r="E24" s="76"/>
      <c r="F24" s="66"/>
      <c r="G24" s="88"/>
      <c r="H24" s="53"/>
      <c r="I24" s="53"/>
      <c r="J24" s="53"/>
      <c r="K24" s="53"/>
      <c r="L24" s="53"/>
      <c r="M24" s="53"/>
      <c r="N24" s="53"/>
      <c r="O24" s="53"/>
      <c r="P24" s="53"/>
      <c r="Q24" s="101">
        <f t="shared" si="2"/>
        <v>0</v>
      </c>
      <c r="R24" s="105"/>
      <c r="S24" s="107"/>
      <c r="T24" s="110">
        <f t="shared" si="3"/>
        <v>0</v>
      </c>
      <c r="U24" s="110">
        <f t="shared" si="4"/>
        <v>0</v>
      </c>
    </row>
    <row r="25" spans="1:21" s="42" customFormat="1" ht="19.95" customHeight="1">
      <c r="A25" s="45" t="s">
        <v>267</v>
      </c>
      <c r="B25" s="53"/>
      <c r="C25" s="53"/>
      <c r="D25" s="66"/>
      <c r="E25" s="76"/>
      <c r="F25" s="66"/>
      <c r="G25" s="88"/>
      <c r="H25" s="53"/>
      <c r="I25" s="53"/>
      <c r="J25" s="53"/>
      <c r="K25" s="53"/>
      <c r="L25" s="53"/>
      <c r="M25" s="53"/>
      <c r="N25" s="53"/>
      <c r="O25" s="53"/>
      <c r="P25" s="53"/>
      <c r="Q25" s="101">
        <f t="shared" si="2"/>
        <v>0</v>
      </c>
      <c r="R25" s="105"/>
      <c r="S25" s="107"/>
      <c r="T25" s="110">
        <f t="shared" si="3"/>
        <v>0</v>
      </c>
      <c r="U25" s="110">
        <f t="shared" si="4"/>
        <v>0</v>
      </c>
    </row>
    <row r="26" spans="1:21" s="42" customFormat="1" ht="19.95" customHeight="1">
      <c r="A26" s="45" t="s">
        <v>269</v>
      </c>
      <c r="B26" s="53"/>
      <c r="C26" s="53"/>
      <c r="D26" s="66"/>
      <c r="E26" s="76"/>
      <c r="F26" s="66"/>
      <c r="G26" s="88"/>
      <c r="H26" s="53"/>
      <c r="I26" s="53"/>
      <c r="J26" s="53"/>
      <c r="K26" s="53"/>
      <c r="L26" s="53"/>
      <c r="M26" s="53"/>
      <c r="N26" s="53"/>
      <c r="O26" s="53"/>
      <c r="P26" s="53"/>
      <c r="Q26" s="101">
        <f t="shared" si="2"/>
        <v>0</v>
      </c>
      <c r="R26" s="105"/>
      <c r="S26" s="107"/>
      <c r="T26" s="110">
        <f t="shared" si="3"/>
        <v>0</v>
      </c>
      <c r="U26" s="110">
        <f t="shared" si="4"/>
        <v>0</v>
      </c>
    </row>
    <row r="27" spans="1:21" s="42" customFormat="1" ht="19.95" customHeight="1">
      <c r="A27" s="45" t="s">
        <v>270</v>
      </c>
      <c r="B27" s="53"/>
      <c r="C27" s="53"/>
      <c r="D27" s="66"/>
      <c r="E27" s="76"/>
      <c r="F27" s="66"/>
      <c r="G27" s="88"/>
      <c r="H27" s="53"/>
      <c r="I27" s="53"/>
      <c r="J27" s="53"/>
      <c r="K27" s="53"/>
      <c r="L27" s="53"/>
      <c r="M27" s="53"/>
      <c r="N27" s="53"/>
      <c r="O27" s="53"/>
      <c r="P27" s="53"/>
      <c r="Q27" s="101">
        <f t="shared" si="2"/>
        <v>0</v>
      </c>
      <c r="R27" s="105"/>
      <c r="S27" s="107"/>
      <c r="T27" s="110">
        <f t="shared" si="3"/>
        <v>0</v>
      </c>
      <c r="U27" s="110">
        <f t="shared" si="4"/>
        <v>0</v>
      </c>
    </row>
    <row r="28" spans="1:21" s="42" customFormat="1" ht="19.95" customHeight="1">
      <c r="A28" s="45" t="s">
        <v>271</v>
      </c>
      <c r="B28" s="53"/>
      <c r="C28" s="53"/>
      <c r="D28" s="66"/>
      <c r="E28" s="76"/>
      <c r="F28" s="66"/>
      <c r="G28" s="88"/>
      <c r="H28" s="53"/>
      <c r="I28" s="53"/>
      <c r="J28" s="53"/>
      <c r="K28" s="53"/>
      <c r="L28" s="53"/>
      <c r="M28" s="53"/>
      <c r="N28" s="53"/>
      <c r="O28" s="53"/>
      <c r="P28" s="53"/>
      <c r="Q28" s="101">
        <f t="shared" si="2"/>
        <v>0</v>
      </c>
      <c r="R28" s="105"/>
      <c r="S28" s="107"/>
      <c r="T28" s="110">
        <f t="shared" si="3"/>
        <v>0</v>
      </c>
      <c r="U28" s="110">
        <f t="shared" si="4"/>
        <v>0</v>
      </c>
    </row>
    <row r="29" spans="1:21" s="42" customFormat="1" ht="19.95" customHeight="1">
      <c r="A29" s="45" t="s">
        <v>272</v>
      </c>
      <c r="B29" s="53"/>
      <c r="C29" s="53"/>
      <c r="D29" s="66"/>
      <c r="E29" s="76"/>
      <c r="F29" s="66"/>
      <c r="G29" s="88"/>
      <c r="H29" s="53"/>
      <c r="I29" s="53"/>
      <c r="J29" s="53"/>
      <c r="K29" s="53"/>
      <c r="L29" s="53"/>
      <c r="M29" s="53"/>
      <c r="N29" s="53"/>
      <c r="O29" s="53"/>
      <c r="P29" s="53"/>
      <c r="Q29" s="101">
        <f t="shared" si="2"/>
        <v>0</v>
      </c>
      <c r="R29" s="105"/>
      <c r="S29" s="107"/>
      <c r="T29" s="110">
        <f t="shared" si="3"/>
        <v>0</v>
      </c>
      <c r="U29" s="110">
        <f t="shared" si="4"/>
        <v>0</v>
      </c>
    </row>
    <row r="30" spans="1:21" s="42" customFormat="1" ht="19.95" customHeight="1">
      <c r="A30" s="45" t="s">
        <v>35</v>
      </c>
      <c r="B30" s="53"/>
      <c r="C30" s="53"/>
      <c r="D30" s="66"/>
      <c r="E30" s="76"/>
      <c r="F30" s="66"/>
      <c r="G30" s="88"/>
      <c r="H30" s="53"/>
      <c r="I30" s="53"/>
      <c r="J30" s="53"/>
      <c r="K30" s="53"/>
      <c r="L30" s="53"/>
      <c r="M30" s="53"/>
      <c r="N30" s="53"/>
      <c r="O30" s="53"/>
      <c r="P30" s="53"/>
      <c r="Q30" s="101">
        <f t="shared" si="2"/>
        <v>0</v>
      </c>
      <c r="R30" s="105"/>
      <c r="S30" s="107"/>
      <c r="T30" s="110">
        <f t="shared" si="3"/>
        <v>0</v>
      </c>
      <c r="U30" s="110">
        <f t="shared" si="4"/>
        <v>0</v>
      </c>
    </row>
    <row r="31" spans="1:21" s="42" customFormat="1" ht="19.95" customHeight="1">
      <c r="A31" s="45" t="s">
        <v>273</v>
      </c>
      <c r="B31" s="53"/>
      <c r="C31" s="53"/>
      <c r="D31" s="66"/>
      <c r="E31" s="76"/>
      <c r="F31" s="66"/>
      <c r="G31" s="88"/>
      <c r="H31" s="53"/>
      <c r="I31" s="53"/>
      <c r="J31" s="53"/>
      <c r="K31" s="53"/>
      <c r="L31" s="53"/>
      <c r="M31" s="53"/>
      <c r="N31" s="53"/>
      <c r="O31" s="53"/>
      <c r="P31" s="53"/>
      <c r="Q31" s="101">
        <f t="shared" si="2"/>
        <v>0</v>
      </c>
      <c r="R31" s="105"/>
      <c r="S31" s="107"/>
      <c r="T31" s="110">
        <f t="shared" si="3"/>
        <v>0</v>
      </c>
      <c r="U31" s="110">
        <f t="shared" si="4"/>
        <v>0</v>
      </c>
    </row>
    <row r="32" spans="1:21" s="42" customFormat="1" ht="19.95" customHeight="1">
      <c r="A32" s="45" t="s">
        <v>274</v>
      </c>
      <c r="B32" s="53"/>
      <c r="C32" s="53"/>
      <c r="D32" s="66"/>
      <c r="E32" s="76"/>
      <c r="F32" s="66"/>
      <c r="G32" s="88"/>
      <c r="H32" s="53"/>
      <c r="I32" s="53"/>
      <c r="J32" s="53"/>
      <c r="K32" s="53"/>
      <c r="L32" s="53"/>
      <c r="M32" s="53"/>
      <c r="N32" s="53"/>
      <c r="O32" s="53"/>
      <c r="P32" s="53"/>
      <c r="Q32" s="101">
        <f t="shared" si="2"/>
        <v>0</v>
      </c>
      <c r="R32" s="105"/>
      <c r="S32" s="107"/>
      <c r="T32" s="110">
        <f t="shared" si="3"/>
        <v>0</v>
      </c>
      <c r="U32" s="110">
        <f t="shared" si="4"/>
        <v>0</v>
      </c>
    </row>
    <row r="33" spans="1:21" s="42" customFormat="1" ht="19.95" customHeight="1">
      <c r="A33" s="45" t="s">
        <v>100</v>
      </c>
      <c r="B33" s="53"/>
      <c r="C33" s="53"/>
      <c r="D33" s="66"/>
      <c r="E33" s="76"/>
      <c r="F33" s="66"/>
      <c r="G33" s="88"/>
      <c r="H33" s="53"/>
      <c r="I33" s="53"/>
      <c r="J33" s="53"/>
      <c r="K33" s="53"/>
      <c r="L33" s="53"/>
      <c r="M33" s="53"/>
      <c r="N33" s="53"/>
      <c r="O33" s="53"/>
      <c r="P33" s="53"/>
      <c r="Q33" s="101">
        <f t="shared" si="2"/>
        <v>0</v>
      </c>
      <c r="R33" s="105"/>
      <c r="S33" s="107"/>
      <c r="T33" s="110">
        <f t="shared" si="3"/>
        <v>0</v>
      </c>
      <c r="U33" s="110">
        <f t="shared" si="4"/>
        <v>0</v>
      </c>
    </row>
    <row r="34" spans="1:21" s="42" customFormat="1" ht="19.95" customHeight="1">
      <c r="A34" s="45" t="s">
        <v>275</v>
      </c>
      <c r="B34" s="53"/>
      <c r="C34" s="53"/>
      <c r="D34" s="66"/>
      <c r="E34" s="76"/>
      <c r="F34" s="66"/>
      <c r="G34" s="88"/>
      <c r="H34" s="53"/>
      <c r="I34" s="53"/>
      <c r="J34" s="53"/>
      <c r="K34" s="53"/>
      <c r="L34" s="53"/>
      <c r="M34" s="53"/>
      <c r="N34" s="53"/>
      <c r="O34" s="53"/>
      <c r="P34" s="53"/>
      <c r="Q34" s="101">
        <f t="shared" si="2"/>
        <v>0</v>
      </c>
      <c r="R34" s="105"/>
      <c r="S34" s="107"/>
      <c r="T34" s="110">
        <f t="shared" si="3"/>
        <v>0</v>
      </c>
      <c r="U34" s="110">
        <f t="shared" si="4"/>
        <v>0</v>
      </c>
    </row>
    <row r="35" spans="1:21" s="42" customFormat="1" ht="19.95" customHeight="1">
      <c r="A35" s="45" t="s">
        <v>276</v>
      </c>
      <c r="B35" s="53"/>
      <c r="C35" s="53"/>
      <c r="D35" s="66"/>
      <c r="E35" s="76"/>
      <c r="F35" s="66"/>
      <c r="G35" s="88"/>
      <c r="H35" s="53"/>
      <c r="I35" s="53"/>
      <c r="J35" s="53"/>
      <c r="K35" s="53"/>
      <c r="L35" s="53"/>
      <c r="M35" s="53"/>
      <c r="N35" s="53"/>
      <c r="O35" s="53"/>
      <c r="P35" s="53"/>
      <c r="Q35" s="101">
        <f t="shared" si="2"/>
        <v>0</v>
      </c>
      <c r="R35" s="105"/>
      <c r="S35" s="107"/>
      <c r="T35" s="110">
        <f t="shared" si="3"/>
        <v>0</v>
      </c>
      <c r="U35" s="110">
        <f t="shared" si="4"/>
        <v>0</v>
      </c>
    </row>
    <row r="36" spans="1:21" s="42" customFormat="1" ht="19.95" customHeight="1">
      <c r="A36" s="45" t="s">
        <v>277</v>
      </c>
      <c r="B36" s="53"/>
      <c r="C36" s="53"/>
      <c r="D36" s="66"/>
      <c r="E36" s="76"/>
      <c r="F36" s="66"/>
      <c r="G36" s="88"/>
      <c r="H36" s="53"/>
      <c r="I36" s="53"/>
      <c r="J36" s="53"/>
      <c r="K36" s="53"/>
      <c r="L36" s="53"/>
      <c r="M36" s="53"/>
      <c r="N36" s="53"/>
      <c r="O36" s="53"/>
      <c r="P36" s="53"/>
      <c r="Q36" s="101">
        <f t="shared" si="2"/>
        <v>0</v>
      </c>
      <c r="R36" s="105"/>
      <c r="S36" s="107"/>
      <c r="T36" s="110">
        <f t="shared" si="3"/>
        <v>0</v>
      </c>
      <c r="U36" s="110">
        <f t="shared" si="4"/>
        <v>0</v>
      </c>
    </row>
    <row r="37" spans="1:21" s="42" customFormat="1" ht="19.95" customHeight="1">
      <c r="A37" s="45" t="s">
        <v>279</v>
      </c>
      <c r="B37" s="53"/>
      <c r="C37" s="53"/>
      <c r="D37" s="66"/>
      <c r="E37" s="76"/>
      <c r="F37" s="66"/>
      <c r="G37" s="88"/>
      <c r="H37" s="53"/>
      <c r="I37" s="53"/>
      <c r="J37" s="53"/>
      <c r="K37" s="53"/>
      <c r="L37" s="53"/>
      <c r="M37" s="53"/>
      <c r="N37" s="53"/>
      <c r="O37" s="53"/>
      <c r="P37" s="53"/>
      <c r="Q37" s="101">
        <f t="shared" si="2"/>
        <v>0</v>
      </c>
      <c r="R37" s="105"/>
      <c r="S37" s="107"/>
      <c r="T37" s="110">
        <f t="shared" si="3"/>
        <v>0</v>
      </c>
      <c r="U37" s="110">
        <f t="shared" si="4"/>
        <v>0</v>
      </c>
    </row>
    <row r="38" spans="1:21" s="42" customFormat="1" ht="19.95" customHeight="1">
      <c r="A38" s="45" t="s">
        <v>280</v>
      </c>
      <c r="B38" s="53"/>
      <c r="C38" s="53"/>
      <c r="D38" s="66"/>
      <c r="E38" s="76"/>
      <c r="F38" s="66"/>
      <c r="G38" s="88"/>
      <c r="H38" s="53"/>
      <c r="I38" s="53"/>
      <c r="J38" s="53"/>
      <c r="K38" s="53"/>
      <c r="L38" s="53"/>
      <c r="M38" s="53"/>
      <c r="N38" s="53"/>
      <c r="O38" s="53"/>
      <c r="P38" s="53"/>
      <c r="Q38" s="101">
        <f t="shared" si="2"/>
        <v>0</v>
      </c>
      <c r="R38" s="105"/>
      <c r="S38" s="107"/>
      <c r="T38" s="110">
        <f t="shared" si="3"/>
        <v>0</v>
      </c>
      <c r="U38" s="110">
        <f t="shared" si="4"/>
        <v>0</v>
      </c>
    </row>
    <row r="39" spans="1:21" s="42" customFormat="1" ht="19.95" customHeight="1">
      <c r="A39" s="45" t="s">
        <v>137</v>
      </c>
      <c r="B39" s="53"/>
      <c r="C39" s="53"/>
      <c r="D39" s="66"/>
      <c r="E39" s="76"/>
      <c r="F39" s="66"/>
      <c r="G39" s="88"/>
      <c r="H39" s="53"/>
      <c r="I39" s="53"/>
      <c r="J39" s="53"/>
      <c r="K39" s="53"/>
      <c r="L39" s="53"/>
      <c r="M39" s="53"/>
      <c r="N39" s="53"/>
      <c r="O39" s="53"/>
      <c r="P39" s="53"/>
      <c r="Q39" s="101">
        <f t="shared" si="2"/>
        <v>0</v>
      </c>
      <c r="R39" s="105"/>
      <c r="S39" s="107"/>
      <c r="T39" s="110">
        <f t="shared" si="3"/>
        <v>0</v>
      </c>
      <c r="U39" s="110">
        <f t="shared" si="4"/>
        <v>0</v>
      </c>
    </row>
    <row r="40" spans="1:21" s="42" customFormat="1" ht="19.95" customHeight="1">
      <c r="A40" s="45" t="s">
        <v>282</v>
      </c>
      <c r="B40" s="53"/>
      <c r="C40" s="53"/>
      <c r="D40" s="66"/>
      <c r="E40" s="76"/>
      <c r="F40" s="66"/>
      <c r="G40" s="88"/>
      <c r="H40" s="53"/>
      <c r="I40" s="53"/>
      <c r="J40" s="53"/>
      <c r="K40" s="53"/>
      <c r="L40" s="53"/>
      <c r="M40" s="53"/>
      <c r="N40" s="53"/>
      <c r="O40" s="53"/>
      <c r="P40" s="53"/>
      <c r="Q40" s="101">
        <f t="shared" si="2"/>
        <v>0</v>
      </c>
      <c r="R40" s="105"/>
      <c r="S40" s="107"/>
      <c r="T40" s="110">
        <f t="shared" si="3"/>
        <v>0</v>
      </c>
      <c r="U40" s="110">
        <f t="shared" si="4"/>
        <v>0</v>
      </c>
    </row>
    <row r="41" spans="1:21" s="42" customFormat="1" ht="19.95" customHeight="1">
      <c r="A41" s="45" t="s">
        <v>285</v>
      </c>
      <c r="B41" s="53"/>
      <c r="C41" s="53"/>
      <c r="D41" s="66"/>
      <c r="E41" s="76"/>
      <c r="F41" s="66"/>
      <c r="G41" s="88"/>
      <c r="H41" s="53"/>
      <c r="I41" s="53"/>
      <c r="J41" s="53"/>
      <c r="K41" s="53"/>
      <c r="L41" s="53"/>
      <c r="M41" s="53"/>
      <c r="N41" s="53"/>
      <c r="O41" s="53"/>
      <c r="P41" s="53"/>
      <c r="Q41" s="101">
        <f t="shared" si="2"/>
        <v>0</v>
      </c>
      <c r="R41" s="105"/>
      <c r="S41" s="107"/>
      <c r="T41" s="110">
        <f t="shared" si="3"/>
        <v>0</v>
      </c>
      <c r="U41" s="110">
        <f t="shared" si="4"/>
        <v>0</v>
      </c>
    </row>
    <row r="42" spans="1:21" s="42" customFormat="1" ht="19.95" customHeight="1">
      <c r="A42" s="45" t="s">
        <v>268</v>
      </c>
      <c r="B42" s="53"/>
      <c r="C42" s="53"/>
      <c r="D42" s="66"/>
      <c r="E42" s="76"/>
      <c r="F42" s="66"/>
      <c r="G42" s="88"/>
      <c r="H42" s="53"/>
      <c r="I42" s="53"/>
      <c r="J42" s="53"/>
      <c r="K42" s="53"/>
      <c r="L42" s="53"/>
      <c r="M42" s="53"/>
      <c r="N42" s="53"/>
      <c r="O42" s="53"/>
      <c r="P42" s="53"/>
      <c r="Q42" s="101">
        <f t="shared" si="2"/>
        <v>0</v>
      </c>
      <c r="R42" s="105"/>
      <c r="S42" s="107"/>
      <c r="T42" s="110">
        <f t="shared" si="3"/>
        <v>0</v>
      </c>
      <c r="U42" s="110">
        <f t="shared" si="4"/>
        <v>0</v>
      </c>
    </row>
    <row r="43" spans="1:21" s="42" customFormat="1" ht="19.95" customHeight="1">
      <c r="A43" s="45" t="s">
        <v>352</v>
      </c>
      <c r="B43" s="53"/>
      <c r="C43" s="53"/>
      <c r="D43" s="66"/>
      <c r="E43" s="76"/>
      <c r="F43" s="66"/>
      <c r="G43" s="88"/>
      <c r="H43" s="53"/>
      <c r="I43" s="53"/>
      <c r="J43" s="53"/>
      <c r="K43" s="53"/>
      <c r="L43" s="53"/>
      <c r="M43" s="53"/>
      <c r="N43" s="53"/>
      <c r="O43" s="53"/>
      <c r="P43" s="53"/>
      <c r="Q43" s="101">
        <f t="shared" si="2"/>
        <v>0</v>
      </c>
      <c r="R43" s="105"/>
      <c r="S43" s="107"/>
      <c r="T43" s="110">
        <f t="shared" si="3"/>
        <v>0</v>
      </c>
      <c r="U43" s="110">
        <f t="shared" si="4"/>
        <v>0</v>
      </c>
    </row>
    <row r="44" spans="1:21" s="42" customFormat="1" ht="19.95" customHeight="1">
      <c r="A44" s="45" t="s">
        <v>359</v>
      </c>
      <c r="B44" s="53"/>
      <c r="C44" s="53"/>
      <c r="D44" s="66"/>
      <c r="E44" s="76"/>
      <c r="F44" s="66"/>
      <c r="G44" s="88"/>
      <c r="H44" s="53"/>
      <c r="I44" s="53"/>
      <c r="J44" s="53"/>
      <c r="K44" s="53"/>
      <c r="L44" s="53"/>
      <c r="M44" s="53"/>
      <c r="N44" s="53"/>
      <c r="O44" s="53"/>
      <c r="P44" s="53"/>
      <c r="Q44" s="101">
        <f t="shared" si="2"/>
        <v>0</v>
      </c>
      <c r="R44" s="105"/>
      <c r="S44" s="107"/>
      <c r="T44" s="110">
        <f t="shared" si="3"/>
        <v>0</v>
      </c>
      <c r="U44" s="110">
        <f t="shared" si="4"/>
        <v>0</v>
      </c>
    </row>
    <row r="45" spans="1:21" s="42" customFormat="1" ht="19.95" customHeight="1">
      <c r="A45" s="45" t="s">
        <v>360</v>
      </c>
      <c r="B45" s="53"/>
      <c r="C45" s="53"/>
      <c r="D45" s="66"/>
      <c r="E45" s="76"/>
      <c r="F45" s="66"/>
      <c r="G45" s="88"/>
      <c r="H45" s="53"/>
      <c r="I45" s="53"/>
      <c r="J45" s="53"/>
      <c r="K45" s="53"/>
      <c r="L45" s="53"/>
      <c r="M45" s="53"/>
      <c r="N45" s="53"/>
      <c r="O45" s="53"/>
      <c r="P45" s="53"/>
      <c r="Q45" s="101">
        <f t="shared" si="2"/>
        <v>0</v>
      </c>
      <c r="R45" s="105"/>
      <c r="S45" s="107"/>
      <c r="T45" s="110">
        <f t="shared" si="3"/>
        <v>0</v>
      </c>
      <c r="U45" s="110">
        <f t="shared" si="4"/>
        <v>0</v>
      </c>
    </row>
    <row r="46" spans="1:21" s="42" customFormat="1" ht="19.95" customHeight="1">
      <c r="A46" s="45" t="s">
        <v>362</v>
      </c>
      <c r="B46" s="53"/>
      <c r="C46" s="53"/>
      <c r="D46" s="66"/>
      <c r="E46" s="76"/>
      <c r="F46" s="66"/>
      <c r="G46" s="88"/>
      <c r="H46" s="53"/>
      <c r="I46" s="53"/>
      <c r="J46" s="53"/>
      <c r="K46" s="53"/>
      <c r="L46" s="53"/>
      <c r="M46" s="53"/>
      <c r="N46" s="53"/>
      <c r="O46" s="53"/>
      <c r="P46" s="53"/>
      <c r="Q46" s="101">
        <f t="shared" si="2"/>
        <v>0</v>
      </c>
      <c r="R46" s="105"/>
      <c r="S46" s="107"/>
      <c r="T46" s="110">
        <f t="shared" si="3"/>
        <v>0</v>
      </c>
      <c r="U46" s="110">
        <f t="shared" si="4"/>
        <v>0</v>
      </c>
    </row>
    <row r="47" spans="1:21" s="42" customFormat="1" ht="19.95" customHeight="1">
      <c r="A47" s="45" t="s">
        <v>293</v>
      </c>
      <c r="B47" s="53"/>
      <c r="C47" s="53"/>
      <c r="D47" s="66"/>
      <c r="E47" s="76"/>
      <c r="F47" s="66"/>
      <c r="G47" s="88"/>
      <c r="H47" s="53"/>
      <c r="I47" s="53"/>
      <c r="J47" s="53"/>
      <c r="K47" s="53"/>
      <c r="L47" s="53"/>
      <c r="M47" s="53"/>
      <c r="N47" s="53"/>
      <c r="O47" s="53"/>
      <c r="P47" s="53"/>
      <c r="Q47" s="101">
        <f t="shared" si="2"/>
        <v>0</v>
      </c>
      <c r="R47" s="105"/>
      <c r="S47" s="107"/>
      <c r="T47" s="110">
        <f t="shared" si="3"/>
        <v>0</v>
      </c>
      <c r="U47" s="110">
        <f t="shared" si="4"/>
        <v>0</v>
      </c>
    </row>
    <row r="48" spans="1:21" s="42" customFormat="1" ht="19.95" customHeight="1">
      <c r="A48" s="45" t="s">
        <v>181</v>
      </c>
      <c r="B48" s="53"/>
      <c r="C48" s="53"/>
      <c r="D48" s="66"/>
      <c r="E48" s="76"/>
      <c r="F48" s="66"/>
      <c r="G48" s="88"/>
      <c r="H48" s="53"/>
      <c r="I48" s="53"/>
      <c r="J48" s="53"/>
      <c r="K48" s="53"/>
      <c r="L48" s="53"/>
      <c r="M48" s="53"/>
      <c r="N48" s="53"/>
      <c r="O48" s="53"/>
      <c r="P48" s="53"/>
      <c r="Q48" s="101">
        <f t="shared" si="2"/>
        <v>0</v>
      </c>
      <c r="R48" s="105"/>
      <c r="S48" s="107"/>
      <c r="T48" s="110">
        <f t="shared" si="3"/>
        <v>0</v>
      </c>
      <c r="U48" s="110">
        <f t="shared" si="4"/>
        <v>0</v>
      </c>
    </row>
    <row r="49" spans="1:21" s="42" customFormat="1" ht="19.95" customHeight="1">
      <c r="A49" s="45" t="s">
        <v>363</v>
      </c>
      <c r="B49" s="53"/>
      <c r="C49" s="53"/>
      <c r="D49" s="66"/>
      <c r="E49" s="76"/>
      <c r="F49" s="66"/>
      <c r="G49" s="88"/>
      <c r="H49" s="53"/>
      <c r="I49" s="53"/>
      <c r="J49" s="53"/>
      <c r="K49" s="53"/>
      <c r="L49" s="53"/>
      <c r="M49" s="53"/>
      <c r="N49" s="53"/>
      <c r="O49" s="53"/>
      <c r="P49" s="53"/>
      <c r="Q49" s="101">
        <f t="shared" si="2"/>
        <v>0</v>
      </c>
      <c r="R49" s="105"/>
      <c r="S49" s="107"/>
      <c r="T49" s="110">
        <f t="shared" si="3"/>
        <v>0</v>
      </c>
      <c r="U49" s="110">
        <f t="shared" si="4"/>
        <v>0</v>
      </c>
    </row>
    <row r="50" spans="1:21" s="42" customFormat="1" ht="19.95" customHeight="1">
      <c r="A50" s="45" t="s">
        <v>132</v>
      </c>
      <c r="B50" s="53"/>
      <c r="C50" s="53"/>
      <c r="D50" s="66"/>
      <c r="E50" s="76"/>
      <c r="F50" s="66"/>
      <c r="G50" s="88"/>
      <c r="H50" s="53"/>
      <c r="I50" s="53"/>
      <c r="J50" s="53"/>
      <c r="K50" s="53"/>
      <c r="L50" s="53"/>
      <c r="M50" s="53"/>
      <c r="N50" s="53"/>
      <c r="O50" s="53"/>
      <c r="P50" s="53"/>
      <c r="Q50" s="101">
        <f t="shared" si="2"/>
        <v>0</v>
      </c>
      <c r="R50" s="105"/>
      <c r="S50" s="107"/>
      <c r="T50" s="110">
        <f t="shared" si="3"/>
        <v>0</v>
      </c>
      <c r="U50" s="110">
        <f t="shared" si="4"/>
        <v>0</v>
      </c>
    </row>
    <row r="51" spans="1:21" s="42" customFormat="1" ht="19.95" customHeight="1">
      <c r="A51" s="45" t="s">
        <v>172</v>
      </c>
      <c r="B51" s="53"/>
      <c r="C51" s="53"/>
      <c r="D51" s="66"/>
      <c r="E51" s="76"/>
      <c r="F51" s="66"/>
      <c r="G51" s="88"/>
      <c r="H51" s="53"/>
      <c r="I51" s="53"/>
      <c r="J51" s="53"/>
      <c r="K51" s="53"/>
      <c r="L51" s="53"/>
      <c r="M51" s="53"/>
      <c r="N51" s="53"/>
      <c r="O51" s="53"/>
      <c r="P51" s="53"/>
      <c r="Q51" s="101">
        <f t="shared" si="2"/>
        <v>0</v>
      </c>
      <c r="R51" s="105"/>
      <c r="S51" s="107"/>
      <c r="T51" s="110">
        <f t="shared" si="3"/>
        <v>0</v>
      </c>
      <c r="U51" s="110">
        <f t="shared" si="4"/>
        <v>0</v>
      </c>
    </row>
    <row r="52" spans="1:21" s="42" customFormat="1" ht="19.95" customHeight="1">
      <c r="A52" s="45" t="s">
        <v>364</v>
      </c>
      <c r="B52" s="53"/>
      <c r="C52" s="53"/>
      <c r="D52" s="66"/>
      <c r="E52" s="76"/>
      <c r="F52" s="66"/>
      <c r="G52" s="88"/>
      <c r="H52" s="53"/>
      <c r="I52" s="53"/>
      <c r="J52" s="53"/>
      <c r="K52" s="53"/>
      <c r="L52" s="53"/>
      <c r="M52" s="53"/>
      <c r="N52" s="53"/>
      <c r="O52" s="53"/>
      <c r="P52" s="53"/>
      <c r="Q52" s="101">
        <f t="shared" si="2"/>
        <v>0</v>
      </c>
      <c r="R52" s="105"/>
      <c r="S52" s="107"/>
      <c r="T52" s="110">
        <f t="shared" si="3"/>
        <v>0</v>
      </c>
      <c r="U52" s="110">
        <f t="shared" si="4"/>
        <v>0</v>
      </c>
    </row>
    <row r="53" spans="1:21" s="42" customFormat="1" ht="19.95" customHeight="1">
      <c r="A53" s="45" t="s">
        <v>365</v>
      </c>
      <c r="B53" s="53"/>
      <c r="C53" s="53"/>
      <c r="D53" s="66"/>
      <c r="E53" s="76"/>
      <c r="F53" s="66"/>
      <c r="G53" s="88"/>
      <c r="H53" s="53"/>
      <c r="I53" s="53"/>
      <c r="J53" s="53"/>
      <c r="K53" s="53"/>
      <c r="L53" s="53"/>
      <c r="M53" s="53"/>
      <c r="N53" s="53"/>
      <c r="O53" s="53"/>
      <c r="P53" s="53"/>
      <c r="Q53" s="101">
        <f t="shared" si="2"/>
        <v>0</v>
      </c>
      <c r="R53" s="105"/>
      <c r="S53" s="107"/>
      <c r="T53" s="110">
        <f t="shared" si="3"/>
        <v>0</v>
      </c>
      <c r="U53" s="110">
        <f t="shared" si="4"/>
        <v>0</v>
      </c>
    </row>
    <row r="54" spans="1:21" s="42" customFormat="1" ht="19.95" customHeight="1">
      <c r="A54" s="45" t="s">
        <v>327</v>
      </c>
      <c r="B54" s="53"/>
      <c r="C54" s="53"/>
      <c r="D54" s="66"/>
      <c r="E54" s="76"/>
      <c r="F54" s="66"/>
      <c r="G54" s="88"/>
      <c r="H54" s="53"/>
      <c r="I54" s="53"/>
      <c r="J54" s="53"/>
      <c r="K54" s="53"/>
      <c r="L54" s="53"/>
      <c r="M54" s="53"/>
      <c r="N54" s="53"/>
      <c r="O54" s="53"/>
      <c r="P54" s="53"/>
      <c r="Q54" s="101">
        <f t="shared" si="2"/>
        <v>0</v>
      </c>
      <c r="R54" s="105"/>
      <c r="S54" s="107"/>
      <c r="T54" s="110">
        <f t="shared" si="3"/>
        <v>0</v>
      </c>
      <c r="U54" s="110">
        <f t="shared" si="4"/>
        <v>0</v>
      </c>
    </row>
    <row r="55" spans="1:21" s="42" customFormat="1" ht="19.95" customHeight="1">
      <c r="A55" s="45" t="s">
        <v>366</v>
      </c>
      <c r="B55" s="53"/>
      <c r="C55" s="53"/>
      <c r="D55" s="66"/>
      <c r="E55" s="76"/>
      <c r="F55" s="66"/>
      <c r="G55" s="88"/>
      <c r="H55" s="53"/>
      <c r="I55" s="53"/>
      <c r="J55" s="53"/>
      <c r="K55" s="53"/>
      <c r="L55" s="53"/>
      <c r="M55" s="53"/>
      <c r="N55" s="53"/>
      <c r="O55" s="53"/>
      <c r="P55" s="53"/>
      <c r="Q55" s="101">
        <f t="shared" si="2"/>
        <v>0</v>
      </c>
      <c r="R55" s="105"/>
      <c r="S55" s="107"/>
      <c r="T55" s="110">
        <f t="shared" si="3"/>
        <v>0</v>
      </c>
      <c r="U55" s="110">
        <f t="shared" si="4"/>
        <v>0</v>
      </c>
    </row>
    <row r="56" spans="1:21" s="42" customFormat="1" ht="19.95" customHeight="1">
      <c r="A56" s="45" t="s">
        <v>283</v>
      </c>
      <c r="B56" s="53"/>
      <c r="C56" s="53"/>
      <c r="D56" s="66"/>
      <c r="E56" s="76"/>
      <c r="F56" s="66"/>
      <c r="G56" s="88"/>
      <c r="H56" s="53"/>
      <c r="I56" s="53"/>
      <c r="J56" s="53"/>
      <c r="K56" s="53"/>
      <c r="L56" s="53"/>
      <c r="M56" s="53"/>
      <c r="N56" s="53"/>
      <c r="O56" s="53"/>
      <c r="P56" s="53"/>
      <c r="Q56" s="101">
        <f t="shared" si="2"/>
        <v>0</v>
      </c>
      <c r="R56" s="105"/>
      <c r="S56" s="107"/>
      <c r="T56" s="110">
        <f t="shared" si="3"/>
        <v>0</v>
      </c>
      <c r="U56" s="110">
        <f t="shared" si="4"/>
        <v>0</v>
      </c>
    </row>
    <row r="57" spans="1:21" s="42" customFormat="1" ht="19.95" customHeight="1">
      <c r="A57" s="45" t="s">
        <v>61</v>
      </c>
      <c r="B57" s="53"/>
      <c r="C57" s="53"/>
      <c r="D57" s="66"/>
      <c r="E57" s="76"/>
      <c r="F57" s="66"/>
      <c r="G57" s="88"/>
      <c r="H57" s="53"/>
      <c r="I57" s="53"/>
      <c r="J57" s="53"/>
      <c r="K57" s="53"/>
      <c r="L57" s="53"/>
      <c r="M57" s="53"/>
      <c r="N57" s="53"/>
      <c r="O57" s="53"/>
      <c r="P57" s="53"/>
      <c r="Q57" s="101">
        <f t="shared" si="2"/>
        <v>0</v>
      </c>
      <c r="R57" s="105"/>
      <c r="S57" s="107"/>
      <c r="T57" s="110">
        <f t="shared" si="3"/>
        <v>0</v>
      </c>
      <c r="U57" s="110">
        <f t="shared" si="4"/>
        <v>0</v>
      </c>
    </row>
    <row r="58" spans="1:21" s="42" customFormat="1" ht="19.95" customHeight="1">
      <c r="A58" s="45" t="s">
        <v>367</v>
      </c>
      <c r="B58" s="53"/>
      <c r="C58" s="53"/>
      <c r="D58" s="66"/>
      <c r="E58" s="76"/>
      <c r="F58" s="66"/>
      <c r="G58" s="88"/>
      <c r="H58" s="53"/>
      <c r="I58" s="53"/>
      <c r="J58" s="53"/>
      <c r="K58" s="53"/>
      <c r="L58" s="53"/>
      <c r="M58" s="53"/>
      <c r="N58" s="53"/>
      <c r="O58" s="53"/>
      <c r="P58" s="53"/>
      <c r="Q58" s="101">
        <f t="shared" si="2"/>
        <v>0</v>
      </c>
      <c r="R58" s="105"/>
      <c r="S58" s="107"/>
      <c r="T58" s="110">
        <f t="shared" si="3"/>
        <v>0</v>
      </c>
      <c r="U58" s="110">
        <f t="shared" si="4"/>
        <v>0</v>
      </c>
    </row>
    <row r="59" spans="1:21" s="42" customFormat="1" ht="19.95" customHeight="1">
      <c r="A59" s="45" t="s">
        <v>368</v>
      </c>
      <c r="B59" s="53"/>
      <c r="C59" s="53"/>
      <c r="D59" s="66"/>
      <c r="E59" s="76"/>
      <c r="F59" s="66"/>
      <c r="G59" s="88"/>
      <c r="H59" s="53"/>
      <c r="I59" s="53"/>
      <c r="J59" s="53"/>
      <c r="K59" s="53"/>
      <c r="L59" s="53"/>
      <c r="M59" s="53"/>
      <c r="N59" s="53"/>
      <c r="O59" s="53"/>
      <c r="P59" s="53"/>
      <c r="Q59" s="101">
        <f t="shared" si="2"/>
        <v>0</v>
      </c>
      <c r="R59" s="105"/>
      <c r="S59" s="107"/>
      <c r="T59" s="110">
        <f t="shared" si="3"/>
        <v>0</v>
      </c>
      <c r="U59" s="110">
        <f t="shared" si="4"/>
        <v>0</v>
      </c>
    </row>
    <row r="60" spans="1:21" s="42" customFormat="1" ht="19.95" customHeight="1">
      <c r="A60" s="45" t="s">
        <v>369</v>
      </c>
      <c r="B60" s="53"/>
      <c r="C60" s="53"/>
      <c r="D60" s="66"/>
      <c r="E60" s="76"/>
      <c r="F60" s="66"/>
      <c r="G60" s="88"/>
      <c r="H60" s="53"/>
      <c r="I60" s="53"/>
      <c r="J60" s="53"/>
      <c r="K60" s="53"/>
      <c r="L60" s="53"/>
      <c r="M60" s="53"/>
      <c r="N60" s="53"/>
      <c r="O60" s="53"/>
      <c r="P60" s="53"/>
      <c r="Q60" s="101">
        <f t="shared" si="2"/>
        <v>0</v>
      </c>
      <c r="R60" s="105"/>
      <c r="S60" s="107"/>
      <c r="T60" s="110">
        <f t="shared" si="3"/>
        <v>0</v>
      </c>
      <c r="U60" s="110">
        <f t="shared" si="4"/>
        <v>0</v>
      </c>
    </row>
    <row r="61" spans="1:21" s="42" customFormat="1" ht="19.95" customHeight="1">
      <c r="A61" s="45" t="s">
        <v>370</v>
      </c>
      <c r="B61" s="54"/>
      <c r="C61" s="54"/>
      <c r="D61" s="67"/>
      <c r="E61" s="76"/>
      <c r="F61" s="66"/>
      <c r="G61" s="88"/>
      <c r="H61" s="53"/>
      <c r="I61" s="53"/>
      <c r="J61" s="53"/>
      <c r="K61" s="53"/>
      <c r="L61" s="53"/>
      <c r="M61" s="53"/>
      <c r="N61" s="53"/>
      <c r="O61" s="53"/>
      <c r="P61" s="53"/>
      <c r="Q61" s="101">
        <f t="shared" si="2"/>
        <v>0</v>
      </c>
      <c r="R61" s="105"/>
      <c r="S61" s="107"/>
      <c r="T61" s="110">
        <f t="shared" si="3"/>
        <v>0</v>
      </c>
      <c r="U61" s="110">
        <f t="shared" si="4"/>
        <v>0</v>
      </c>
    </row>
    <row r="62" spans="1:21" s="42" customFormat="1" ht="19.95" customHeight="1">
      <c r="A62" s="45" t="s">
        <v>231</v>
      </c>
      <c r="B62" s="54"/>
      <c r="C62" s="54"/>
      <c r="D62" s="67"/>
      <c r="E62" s="76"/>
      <c r="F62" s="66"/>
      <c r="G62" s="88"/>
      <c r="H62" s="53"/>
      <c r="I62" s="53"/>
      <c r="J62" s="53"/>
      <c r="K62" s="53"/>
      <c r="L62" s="53"/>
      <c r="M62" s="53"/>
      <c r="N62" s="53"/>
      <c r="O62" s="53"/>
      <c r="P62" s="53"/>
      <c r="Q62" s="101">
        <f t="shared" si="2"/>
        <v>0</v>
      </c>
      <c r="R62" s="105"/>
      <c r="S62" s="107"/>
      <c r="T62" s="110">
        <f t="shared" si="3"/>
        <v>0</v>
      </c>
      <c r="U62" s="110">
        <f t="shared" si="4"/>
        <v>0</v>
      </c>
    </row>
    <row r="63" spans="1:21" s="42" customFormat="1" ht="19.95" customHeight="1">
      <c r="A63" s="45" t="s">
        <v>386</v>
      </c>
      <c r="B63" s="54"/>
      <c r="C63" s="54"/>
      <c r="D63" s="67"/>
      <c r="E63" s="76"/>
      <c r="F63" s="66"/>
      <c r="G63" s="88"/>
      <c r="H63" s="53"/>
      <c r="I63" s="53"/>
      <c r="J63" s="53"/>
      <c r="K63" s="53"/>
      <c r="L63" s="53"/>
      <c r="M63" s="53"/>
      <c r="N63" s="53"/>
      <c r="O63" s="53"/>
      <c r="P63" s="53"/>
      <c r="Q63" s="101">
        <f t="shared" si="2"/>
        <v>0</v>
      </c>
      <c r="R63" s="105"/>
      <c r="S63" s="107"/>
      <c r="T63" s="110">
        <f t="shared" si="3"/>
        <v>0</v>
      </c>
      <c r="U63" s="110">
        <f t="shared" si="4"/>
        <v>0</v>
      </c>
    </row>
    <row r="64" spans="1:21" s="42" customFormat="1" ht="19.95" customHeight="1">
      <c r="A64" s="45" t="s">
        <v>387</v>
      </c>
      <c r="B64" s="54"/>
      <c r="C64" s="54"/>
      <c r="D64" s="67"/>
      <c r="E64" s="76"/>
      <c r="F64" s="66"/>
      <c r="G64" s="88"/>
      <c r="H64" s="53"/>
      <c r="I64" s="53"/>
      <c r="J64" s="53"/>
      <c r="K64" s="53"/>
      <c r="L64" s="53"/>
      <c r="M64" s="53"/>
      <c r="N64" s="53"/>
      <c r="O64" s="53"/>
      <c r="P64" s="53"/>
      <c r="Q64" s="101">
        <f t="shared" si="2"/>
        <v>0</v>
      </c>
      <c r="R64" s="105"/>
      <c r="S64" s="107"/>
      <c r="T64" s="110">
        <f t="shared" si="3"/>
        <v>0</v>
      </c>
      <c r="U64" s="110">
        <f t="shared" si="4"/>
        <v>0</v>
      </c>
    </row>
    <row r="65" spans="1:21" s="42" customFormat="1" ht="19.95" customHeight="1">
      <c r="A65" s="45" t="s">
        <v>343</v>
      </c>
      <c r="B65" s="54"/>
      <c r="C65" s="54"/>
      <c r="D65" s="67"/>
      <c r="E65" s="76"/>
      <c r="F65" s="66"/>
      <c r="G65" s="88"/>
      <c r="H65" s="53"/>
      <c r="I65" s="53"/>
      <c r="J65" s="53"/>
      <c r="K65" s="53"/>
      <c r="L65" s="53"/>
      <c r="M65" s="53"/>
      <c r="N65" s="53"/>
      <c r="O65" s="53"/>
      <c r="P65" s="53"/>
      <c r="Q65" s="101">
        <f t="shared" si="2"/>
        <v>0</v>
      </c>
      <c r="R65" s="105"/>
      <c r="S65" s="107"/>
      <c r="T65" s="110">
        <f t="shared" si="3"/>
        <v>0</v>
      </c>
      <c r="U65" s="110">
        <f t="shared" si="4"/>
        <v>0</v>
      </c>
    </row>
    <row r="66" spans="1:21" s="42" customFormat="1" ht="19.95" customHeight="1">
      <c r="A66" s="45" t="s">
        <v>74</v>
      </c>
      <c r="B66" s="54"/>
      <c r="C66" s="54"/>
      <c r="D66" s="67"/>
      <c r="E66" s="76"/>
      <c r="F66" s="66"/>
      <c r="G66" s="88"/>
      <c r="H66" s="53"/>
      <c r="I66" s="53"/>
      <c r="J66" s="53"/>
      <c r="K66" s="53"/>
      <c r="L66" s="53"/>
      <c r="M66" s="53"/>
      <c r="N66" s="53"/>
      <c r="O66" s="53"/>
      <c r="P66" s="53"/>
      <c r="Q66" s="101">
        <f t="shared" si="2"/>
        <v>0</v>
      </c>
      <c r="R66" s="105"/>
      <c r="S66" s="107"/>
      <c r="T66" s="110">
        <f t="shared" si="3"/>
        <v>0</v>
      </c>
      <c r="U66" s="110">
        <f t="shared" si="4"/>
        <v>0</v>
      </c>
    </row>
    <row r="67" spans="1:21" s="42" customFormat="1" ht="19.95" customHeight="1">
      <c r="A67" s="45" t="s">
        <v>196</v>
      </c>
      <c r="B67" s="54"/>
      <c r="C67" s="54"/>
      <c r="D67" s="67"/>
      <c r="E67" s="76"/>
      <c r="F67" s="66"/>
      <c r="G67" s="88"/>
      <c r="H67" s="53"/>
      <c r="I67" s="53"/>
      <c r="J67" s="53"/>
      <c r="K67" s="53"/>
      <c r="L67" s="53"/>
      <c r="M67" s="53"/>
      <c r="N67" s="53"/>
      <c r="O67" s="53"/>
      <c r="P67" s="53"/>
      <c r="Q67" s="101">
        <f t="shared" si="2"/>
        <v>0</v>
      </c>
      <c r="R67" s="105"/>
      <c r="S67" s="107"/>
      <c r="T67" s="110">
        <f t="shared" si="3"/>
        <v>0</v>
      </c>
      <c r="U67" s="110">
        <f t="shared" si="4"/>
        <v>0</v>
      </c>
    </row>
    <row r="68" spans="1:21" s="42" customFormat="1" ht="19.95" customHeight="1">
      <c r="A68" s="45" t="s">
        <v>380</v>
      </c>
      <c r="B68" s="54"/>
      <c r="C68" s="54"/>
      <c r="D68" s="67"/>
      <c r="E68" s="76"/>
      <c r="F68" s="66"/>
      <c r="G68" s="88"/>
      <c r="H68" s="53"/>
      <c r="I68" s="53"/>
      <c r="J68" s="53"/>
      <c r="K68" s="53"/>
      <c r="L68" s="53"/>
      <c r="M68" s="53"/>
      <c r="N68" s="53"/>
      <c r="O68" s="53"/>
      <c r="P68" s="53"/>
      <c r="Q68" s="101">
        <f t="shared" si="2"/>
        <v>0</v>
      </c>
      <c r="R68" s="105"/>
      <c r="S68" s="107"/>
      <c r="T68" s="110">
        <f t="shared" si="3"/>
        <v>0</v>
      </c>
      <c r="U68" s="110">
        <f t="shared" si="4"/>
        <v>0</v>
      </c>
    </row>
    <row r="69" spans="1:21" s="42" customFormat="1" ht="19.95" customHeight="1">
      <c r="A69" s="45" t="s">
        <v>388</v>
      </c>
      <c r="B69" s="54"/>
      <c r="C69" s="54"/>
      <c r="D69" s="67"/>
      <c r="E69" s="76"/>
      <c r="F69" s="66"/>
      <c r="G69" s="88"/>
      <c r="H69" s="53"/>
      <c r="I69" s="53"/>
      <c r="J69" s="53"/>
      <c r="K69" s="53"/>
      <c r="L69" s="53"/>
      <c r="M69" s="53"/>
      <c r="N69" s="53"/>
      <c r="O69" s="53"/>
      <c r="P69" s="53"/>
      <c r="Q69" s="101">
        <f t="shared" si="2"/>
        <v>0</v>
      </c>
      <c r="R69" s="105"/>
      <c r="S69" s="107"/>
      <c r="T69" s="110">
        <f t="shared" si="3"/>
        <v>0</v>
      </c>
      <c r="U69" s="110">
        <f t="shared" si="4"/>
        <v>0</v>
      </c>
    </row>
    <row r="70" spans="1:21" s="42" customFormat="1" ht="19.95" customHeight="1">
      <c r="A70" s="45" t="s">
        <v>389</v>
      </c>
      <c r="B70" s="54"/>
      <c r="C70" s="54"/>
      <c r="D70" s="67"/>
      <c r="E70" s="76"/>
      <c r="F70" s="66"/>
      <c r="G70" s="88"/>
      <c r="H70" s="53"/>
      <c r="I70" s="53"/>
      <c r="J70" s="53"/>
      <c r="K70" s="53"/>
      <c r="L70" s="53"/>
      <c r="M70" s="53"/>
      <c r="N70" s="53"/>
      <c r="O70" s="53"/>
      <c r="P70" s="53"/>
      <c r="Q70" s="101">
        <f t="shared" si="2"/>
        <v>0</v>
      </c>
      <c r="R70" s="105"/>
      <c r="S70" s="107"/>
      <c r="T70" s="110">
        <f t="shared" si="3"/>
        <v>0</v>
      </c>
      <c r="U70" s="110">
        <f t="shared" si="4"/>
        <v>0</v>
      </c>
    </row>
    <row r="71" spans="1:21" s="42" customFormat="1" ht="19.95" hidden="1" customHeight="1">
      <c r="A71" s="45" t="s">
        <v>209</v>
      </c>
      <c r="B71" s="54"/>
      <c r="C71" s="54"/>
      <c r="D71" s="67"/>
      <c r="E71" s="76"/>
      <c r="F71" s="66"/>
      <c r="G71" s="88"/>
      <c r="H71" s="53"/>
      <c r="I71" s="53"/>
      <c r="J71" s="53"/>
      <c r="K71" s="53"/>
      <c r="L71" s="53"/>
      <c r="M71" s="53"/>
      <c r="N71" s="53"/>
      <c r="O71" s="53"/>
      <c r="P71" s="53"/>
      <c r="Q71" s="101">
        <f t="shared" si="2"/>
        <v>0</v>
      </c>
      <c r="R71" s="105"/>
      <c r="S71" s="107"/>
      <c r="T71" s="110">
        <f t="shared" si="3"/>
        <v>0</v>
      </c>
      <c r="U71" s="110">
        <f t="shared" si="4"/>
        <v>0</v>
      </c>
    </row>
    <row r="72" spans="1:21" s="42" customFormat="1" ht="19.95" hidden="1" customHeight="1">
      <c r="A72" s="45" t="s">
        <v>203</v>
      </c>
      <c r="B72" s="54"/>
      <c r="C72" s="54"/>
      <c r="D72" s="67"/>
      <c r="E72" s="76"/>
      <c r="F72" s="66"/>
      <c r="G72" s="88"/>
      <c r="H72" s="53"/>
      <c r="I72" s="53"/>
      <c r="J72" s="53"/>
      <c r="K72" s="53"/>
      <c r="L72" s="53"/>
      <c r="M72" s="53"/>
      <c r="N72" s="53"/>
      <c r="O72" s="53"/>
      <c r="P72" s="53"/>
      <c r="Q72" s="101">
        <f t="shared" si="2"/>
        <v>0</v>
      </c>
      <c r="R72" s="105"/>
      <c r="S72" s="107"/>
      <c r="T72" s="110">
        <f t="shared" si="3"/>
        <v>0</v>
      </c>
      <c r="U72" s="110">
        <f t="shared" si="4"/>
        <v>0</v>
      </c>
    </row>
    <row r="73" spans="1:21" s="42" customFormat="1" ht="19.95" hidden="1" customHeight="1">
      <c r="A73" s="45" t="s">
        <v>390</v>
      </c>
      <c r="B73" s="54"/>
      <c r="C73" s="54"/>
      <c r="D73" s="67"/>
      <c r="E73" s="76"/>
      <c r="F73" s="66"/>
      <c r="G73" s="88"/>
      <c r="H73" s="53"/>
      <c r="I73" s="53"/>
      <c r="J73" s="53"/>
      <c r="K73" s="53"/>
      <c r="L73" s="53"/>
      <c r="M73" s="53"/>
      <c r="N73" s="53"/>
      <c r="O73" s="53"/>
      <c r="P73" s="53"/>
      <c r="Q73" s="101">
        <f t="shared" si="2"/>
        <v>0</v>
      </c>
      <c r="R73" s="105"/>
      <c r="S73" s="107"/>
      <c r="T73" s="110">
        <f t="shared" si="3"/>
        <v>0</v>
      </c>
      <c r="U73" s="110">
        <f t="shared" si="4"/>
        <v>0</v>
      </c>
    </row>
    <row r="74" spans="1:21" s="42" customFormat="1" ht="19.95" hidden="1" customHeight="1">
      <c r="A74" s="45" t="s">
        <v>391</v>
      </c>
      <c r="B74" s="54"/>
      <c r="C74" s="54"/>
      <c r="D74" s="67"/>
      <c r="E74" s="76"/>
      <c r="F74" s="66"/>
      <c r="G74" s="88"/>
      <c r="H74" s="53"/>
      <c r="I74" s="53"/>
      <c r="J74" s="53"/>
      <c r="K74" s="53"/>
      <c r="L74" s="53"/>
      <c r="M74" s="53"/>
      <c r="N74" s="53"/>
      <c r="O74" s="53"/>
      <c r="P74" s="53"/>
      <c r="Q74" s="101">
        <f t="shared" si="2"/>
        <v>0</v>
      </c>
      <c r="R74" s="105"/>
      <c r="S74" s="107"/>
      <c r="T74" s="110">
        <f t="shared" si="3"/>
        <v>0</v>
      </c>
      <c r="U74" s="110">
        <f t="shared" si="4"/>
        <v>0</v>
      </c>
    </row>
    <row r="75" spans="1:21" s="42" customFormat="1" ht="19.95" hidden="1" customHeight="1">
      <c r="A75" s="45" t="s">
        <v>329</v>
      </c>
      <c r="B75" s="54"/>
      <c r="C75" s="54"/>
      <c r="D75" s="67"/>
      <c r="E75" s="76"/>
      <c r="F75" s="66"/>
      <c r="G75" s="88"/>
      <c r="H75" s="53"/>
      <c r="I75" s="53"/>
      <c r="J75" s="53"/>
      <c r="K75" s="53"/>
      <c r="L75" s="53"/>
      <c r="M75" s="53"/>
      <c r="N75" s="53"/>
      <c r="O75" s="53"/>
      <c r="P75" s="53"/>
      <c r="Q75" s="101">
        <f t="shared" si="2"/>
        <v>0</v>
      </c>
      <c r="R75" s="105"/>
      <c r="S75" s="107"/>
      <c r="T75" s="110">
        <f t="shared" si="3"/>
        <v>0</v>
      </c>
      <c r="U75" s="110">
        <f t="shared" si="4"/>
        <v>0</v>
      </c>
    </row>
    <row r="76" spans="1:21" s="42" customFormat="1" ht="19.95" hidden="1" customHeight="1">
      <c r="A76" s="45" t="s">
        <v>133</v>
      </c>
      <c r="B76" s="54"/>
      <c r="C76" s="54"/>
      <c r="D76" s="67"/>
      <c r="E76" s="76"/>
      <c r="F76" s="66"/>
      <c r="G76" s="88"/>
      <c r="H76" s="53"/>
      <c r="I76" s="53"/>
      <c r="J76" s="53"/>
      <c r="K76" s="53"/>
      <c r="L76" s="53"/>
      <c r="M76" s="53"/>
      <c r="N76" s="53"/>
      <c r="O76" s="53"/>
      <c r="P76" s="53"/>
      <c r="Q76" s="101">
        <f t="shared" ref="Q76:Q100" si="5">SUM(G76:P76)</f>
        <v>0</v>
      </c>
      <c r="R76" s="105"/>
      <c r="S76" s="107"/>
      <c r="T76" s="110">
        <f t="shared" ref="T76:T100" si="6">B76</f>
        <v>0</v>
      </c>
      <c r="U76" s="110">
        <f t="shared" ref="U76:U100" si="7">C76+F76+Q76</f>
        <v>0</v>
      </c>
    </row>
    <row r="77" spans="1:21" s="42" customFormat="1" ht="19.95" hidden="1" customHeight="1">
      <c r="A77" s="45" t="s">
        <v>392</v>
      </c>
      <c r="B77" s="54"/>
      <c r="C77" s="54"/>
      <c r="D77" s="67"/>
      <c r="E77" s="76"/>
      <c r="F77" s="66"/>
      <c r="G77" s="88"/>
      <c r="H77" s="53"/>
      <c r="I77" s="53"/>
      <c r="J77" s="53"/>
      <c r="K77" s="53"/>
      <c r="L77" s="53"/>
      <c r="M77" s="53"/>
      <c r="N77" s="53"/>
      <c r="O77" s="53"/>
      <c r="P77" s="53"/>
      <c r="Q77" s="101">
        <f t="shared" si="5"/>
        <v>0</v>
      </c>
      <c r="R77" s="105"/>
      <c r="S77" s="107"/>
      <c r="T77" s="110">
        <f t="shared" si="6"/>
        <v>0</v>
      </c>
      <c r="U77" s="110">
        <f t="shared" si="7"/>
        <v>0</v>
      </c>
    </row>
    <row r="78" spans="1:21" s="42" customFormat="1" ht="19.95" hidden="1" customHeight="1">
      <c r="A78" s="45" t="s">
        <v>393</v>
      </c>
      <c r="B78" s="54"/>
      <c r="C78" s="54"/>
      <c r="D78" s="67"/>
      <c r="E78" s="76"/>
      <c r="F78" s="66"/>
      <c r="G78" s="88"/>
      <c r="H78" s="53"/>
      <c r="I78" s="53"/>
      <c r="J78" s="53"/>
      <c r="K78" s="53"/>
      <c r="L78" s="53"/>
      <c r="M78" s="53"/>
      <c r="N78" s="53"/>
      <c r="O78" s="53"/>
      <c r="P78" s="53"/>
      <c r="Q78" s="101">
        <f t="shared" si="5"/>
        <v>0</v>
      </c>
      <c r="R78" s="105"/>
      <c r="S78" s="107"/>
      <c r="T78" s="110">
        <f t="shared" si="6"/>
        <v>0</v>
      </c>
      <c r="U78" s="110">
        <f t="shared" si="7"/>
        <v>0</v>
      </c>
    </row>
    <row r="79" spans="1:21" s="42" customFormat="1" ht="19.95" hidden="1" customHeight="1">
      <c r="A79" s="45" t="s">
        <v>394</v>
      </c>
      <c r="B79" s="54"/>
      <c r="C79" s="54"/>
      <c r="D79" s="67"/>
      <c r="E79" s="76"/>
      <c r="F79" s="66"/>
      <c r="G79" s="88"/>
      <c r="H79" s="53"/>
      <c r="I79" s="53"/>
      <c r="J79" s="53"/>
      <c r="K79" s="53"/>
      <c r="L79" s="53"/>
      <c r="M79" s="53"/>
      <c r="N79" s="53"/>
      <c r="O79" s="53"/>
      <c r="P79" s="53"/>
      <c r="Q79" s="101">
        <f t="shared" si="5"/>
        <v>0</v>
      </c>
      <c r="R79" s="105"/>
      <c r="S79" s="107"/>
      <c r="T79" s="110">
        <f t="shared" si="6"/>
        <v>0</v>
      </c>
      <c r="U79" s="110">
        <f t="shared" si="7"/>
        <v>0</v>
      </c>
    </row>
    <row r="80" spans="1:21" s="42" customFormat="1" ht="19.95" hidden="1" customHeight="1">
      <c r="A80" s="45" t="s">
        <v>395</v>
      </c>
      <c r="B80" s="54"/>
      <c r="C80" s="54"/>
      <c r="D80" s="67"/>
      <c r="E80" s="76"/>
      <c r="F80" s="66"/>
      <c r="G80" s="88"/>
      <c r="H80" s="53"/>
      <c r="I80" s="53"/>
      <c r="J80" s="53"/>
      <c r="K80" s="53"/>
      <c r="L80" s="53"/>
      <c r="M80" s="53"/>
      <c r="N80" s="53"/>
      <c r="O80" s="53"/>
      <c r="P80" s="53"/>
      <c r="Q80" s="101">
        <f t="shared" si="5"/>
        <v>0</v>
      </c>
      <c r="R80" s="105"/>
      <c r="S80" s="107"/>
      <c r="T80" s="110">
        <f t="shared" si="6"/>
        <v>0</v>
      </c>
      <c r="U80" s="110">
        <f t="shared" si="7"/>
        <v>0</v>
      </c>
    </row>
    <row r="81" spans="1:21" s="42" customFormat="1" ht="19.95" hidden="1" customHeight="1">
      <c r="A81" s="45" t="s">
        <v>396</v>
      </c>
      <c r="B81" s="54"/>
      <c r="C81" s="54"/>
      <c r="D81" s="67"/>
      <c r="E81" s="76"/>
      <c r="F81" s="66"/>
      <c r="G81" s="88"/>
      <c r="H81" s="53"/>
      <c r="I81" s="53"/>
      <c r="J81" s="53"/>
      <c r="K81" s="53"/>
      <c r="L81" s="53"/>
      <c r="M81" s="53"/>
      <c r="N81" s="53"/>
      <c r="O81" s="53"/>
      <c r="P81" s="53"/>
      <c r="Q81" s="101">
        <f t="shared" si="5"/>
        <v>0</v>
      </c>
      <c r="R81" s="105"/>
      <c r="S81" s="107"/>
      <c r="T81" s="110">
        <f t="shared" si="6"/>
        <v>0</v>
      </c>
      <c r="U81" s="110">
        <f t="shared" si="7"/>
        <v>0</v>
      </c>
    </row>
    <row r="82" spans="1:21" s="42" customFormat="1" ht="19.95" hidden="1" customHeight="1">
      <c r="A82" s="45" t="s">
        <v>263</v>
      </c>
      <c r="B82" s="54"/>
      <c r="C82" s="54"/>
      <c r="D82" s="67"/>
      <c r="E82" s="76"/>
      <c r="F82" s="66"/>
      <c r="G82" s="88"/>
      <c r="H82" s="53"/>
      <c r="I82" s="53"/>
      <c r="J82" s="53"/>
      <c r="K82" s="53"/>
      <c r="L82" s="53"/>
      <c r="M82" s="53"/>
      <c r="N82" s="53"/>
      <c r="O82" s="53"/>
      <c r="P82" s="53"/>
      <c r="Q82" s="101">
        <f t="shared" si="5"/>
        <v>0</v>
      </c>
      <c r="R82" s="105"/>
      <c r="S82" s="107"/>
      <c r="T82" s="110">
        <f t="shared" si="6"/>
        <v>0</v>
      </c>
      <c r="U82" s="110">
        <f t="shared" si="7"/>
        <v>0</v>
      </c>
    </row>
    <row r="83" spans="1:21" s="42" customFormat="1" ht="19.95" hidden="1" customHeight="1">
      <c r="A83" s="45" t="s">
        <v>18</v>
      </c>
      <c r="B83" s="54"/>
      <c r="C83" s="54"/>
      <c r="D83" s="67"/>
      <c r="E83" s="76"/>
      <c r="F83" s="66"/>
      <c r="G83" s="88"/>
      <c r="H83" s="53"/>
      <c r="I83" s="53"/>
      <c r="J83" s="53"/>
      <c r="K83" s="53"/>
      <c r="L83" s="53"/>
      <c r="M83" s="53"/>
      <c r="N83" s="53"/>
      <c r="O83" s="53"/>
      <c r="P83" s="53"/>
      <c r="Q83" s="101">
        <f t="shared" si="5"/>
        <v>0</v>
      </c>
      <c r="R83" s="105"/>
      <c r="S83" s="107"/>
      <c r="T83" s="110">
        <f t="shared" si="6"/>
        <v>0</v>
      </c>
      <c r="U83" s="110">
        <f t="shared" si="7"/>
        <v>0</v>
      </c>
    </row>
    <row r="84" spans="1:21" s="42" customFormat="1" ht="19.95" hidden="1" customHeight="1">
      <c r="A84" s="45" t="s">
        <v>397</v>
      </c>
      <c r="B84" s="54"/>
      <c r="C84" s="54"/>
      <c r="D84" s="67"/>
      <c r="E84" s="76"/>
      <c r="F84" s="66"/>
      <c r="G84" s="88"/>
      <c r="H84" s="53"/>
      <c r="I84" s="53"/>
      <c r="J84" s="53"/>
      <c r="K84" s="53"/>
      <c r="L84" s="53"/>
      <c r="M84" s="53"/>
      <c r="N84" s="53"/>
      <c r="O84" s="53"/>
      <c r="P84" s="53"/>
      <c r="Q84" s="101">
        <f t="shared" si="5"/>
        <v>0</v>
      </c>
      <c r="R84" s="105"/>
      <c r="S84" s="107"/>
      <c r="T84" s="110">
        <f t="shared" si="6"/>
        <v>0</v>
      </c>
      <c r="U84" s="110">
        <f t="shared" si="7"/>
        <v>0</v>
      </c>
    </row>
    <row r="85" spans="1:21" s="42" customFormat="1" ht="19.95" hidden="1" customHeight="1">
      <c r="A85" s="45" t="s">
        <v>224</v>
      </c>
      <c r="B85" s="54"/>
      <c r="C85" s="54"/>
      <c r="D85" s="67"/>
      <c r="E85" s="76"/>
      <c r="F85" s="66"/>
      <c r="G85" s="88"/>
      <c r="H85" s="53"/>
      <c r="I85" s="53"/>
      <c r="J85" s="53"/>
      <c r="K85" s="53"/>
      <c r="L85" s="53"/>
      <c r="M85" s="53"/>
      <c r="N85" s="53"/>
      <c r="O85" s="53"/>
      <c r="P85" s="53"/>
      <c r="Q85" s="101">
        <f t="shared" si="5"/>
        <v>0</v>
      </c>
      <c r="R85" s="105"/>
      <c r="S85" s="107"/>
      <c r="T85" s="110">
        <f t="shared" si="6"/>
        <v>0</v>
      </c>
      <c r="U85" s="110">
        <f t="shared" si="7"/>
        <v>0</v>
      </c>
    </row>
    <row r="86" spans="1:21" s="42" customFormat="1" ht="19.95" hidden="1" customHeight="1">
      <c r="A86" s="45" t="s">
        <v>398</v>
      </c>
      <c r="B86" s="54"/>
      <c r="C86" s="54"/>
      <c r="D86" s="67"/>
      <c r="E86" s="76"/>
      <c r="F86" s="66"/>
      <c r="G86" s="88"/>
      <c r="H86" s="53"/>
      <c r="I86" s="53"/>
      <c r="J86" s="53"/>
      <c r="K86" s="53"/>
      <c r="L86" s="53"/>
      <c r="M86" s="53"/>
      <c r="N86" s="53"/>
      <c r="O86" s="53"/>
      <c r="P86" s="53"/>
      <c r="Q86" s="101">
        <f t="shared" si="5"/>
        <v>0</v>
      </c>
      <c r="R86" s="105"/>
      <c r="S86" s="107"/>
      <c r="T86" s="110">
        <f t="shared" si="6"/>
        <v>0</v>
      </c>
      <c r="U86" s="110">
        <f t="shared" si="7"/>
        <v>0</v>
      </c>
    </row>
    <row r="87" spans="1:21" s="42" customFormat="1" ht="19.95" hidden="1" customHeight="1">
      <c r="A87" s="45" t="s">
        <v>193</v>
      </c>
      <c r="B87" s="54"/>
      <c r="C87" s="54"/>
      <c r="D87" s="67"/>
      <c r="E87" s="76"/>
      <c r="F87" s="66"/>
      <c r="G87" s="88"/>
      <c r="H87" s="53"/>
      <c r="I87" s="53"/>
      <c r="J87" s="53"/>
      <c r="K87" s="53"/>
      <c r="L87" s="53"/>
      <c r="M87" s="53"/>
      <c r="N87" s="53"/>
      <c r="O87" s="53"/>
      <c r="P87" s="53"/>
      <c r="Q87" s="101">
        <f t="shared" si="5"/>
        <v>0</v>
      </c>
      <c r="R87" s="105"/>
      <c r="S87" s="107"/>
      <c r="T87" s="110">
        <f t="shared" si="6"/>
        <v>0</v>
      </c>
      <c r="U87" s="110">
        <f t="shared" si="7"/>
        <v>0</v>
      </c>
    </row>
    <row r="88" spans="1:21" s="42" customFormat="1" ht="19.95" hidden="1" customHeight="1">
      <c r="A88" s="45" t="s">
        <v>297</v>
      </c>
      <c r="B88" s="54"/>
      <c r="C88" s="54"/>
      <c r="D88" s="67"/>
      <c r="E88" s="76"/>
      <c r="F88" s="66"/>
      <c r="G88" s="88"/>
      <c r="H88" s="53"/>
      <c r="I88" s="53"/>
      <c r="J88" s="53"/>
      <c r="K88" s="53"/>
      <c r="L88" s="53"/>
      <c r="M88" s="53"/>
      <c r="N88" s="53"/>
      <c r="O88" s="53"/>
      <c r="P88" s="53"/>
      <c r="Q88" s="101">
        <f t="shared" si="5"/>
        <v>0</v>
      </c>
      <c r="R88" s="105"/>
      <c r="S88" s="107"/>
      <c r="T88" s="110">
        <f t="shared" si="6"/>
        <v>0</v>
      </c>
      <c r="U88" s="110">
        <f t="shared" si="7"/>
        <v>0</v>
      </c>
    </row>
    <row r="89" spans="1:21" s="42" customFormat="1" ht="19.95" hidden="1" customHeight="1">
      <c r="A89" s="45" t="s">
        <v>399</v>
      </c>
      <c r="B89" s="54"/>
      <c r="C89" s="54"/>
      <c r="D89" s="67"/>
      <c r="E89" s="76"/>
      <c r="F89" s="66"/>
      <c r="G89" s="88"/>
      <c r="H89" s="53"/>
      <c r="I89" s="53"/>
      <c r="J89" s="53"/>
      <c r="K89" s="53"/>
      <c r="L89" s="53"/>
      <c r="M89" s="53"/>
      <c r="N89" s="53"/>
      <c r="O89" s="53"/>
      <c r="P89" s="53"/>
      <c r="Q89" s="101">
        <f t="shared" si="5"/>
        <v>0</v>
      </c>
      <c r="R89" s="105"/>
      <c r="S89" s="107"/>
      <c r="T89" s="110">
        <f t="shared" si="6"/>
        <v>0</v>
      </c>
      <c r="U89" s="110">
        <f t="shared" si="7"/>
        <v>0</v>
      </c>
    </row>
    <row r="90" spans="1:21" s="42" customFormat="1" ht="19.95" hidden="1" customHeight="1">
      <c r="A90" s="45" t="s">
        <v>400</v>
      </c>
      <c r="B90" s="54"/>
      <c r="C90" s="54"/>
      <c r="D90" s="67"/>
      <c r="E90" s="76"/>
      <c r="F90" s="66"/>
      <c r="G90" s="88"/>
      <c r="H90" s="53"/>
      <c r="I90" s="53"/>
      <c r="J90" s="53"/>
      <c r="K90" s="53"/>
      <c r="L90" s="53"/>
      <c r="M90" s="53"/>
      <c r="N90" s="53"/>
      <c r="O90" s="53"/>
      <c r="P90" s="53"/>
      <c r="Q90" s="101">
        <f t="shared" si="5"/>
        <v>0</v>
      </c>
      <c r="R90" s="105"/>
      <c r="S90" s="107"/>
      <c r="T90" s="110">
        <f t="shared" si="6"/>
        <v>0</v>
      </c>
      <c r="U90" s="110">
        <f t="shared" si="7"/>
        <v>0</v>
      </c>
    </row>
    <row r="91" spans="1:21" s="42" customFormat="1" ht="19.95" hidden="1" customHeight="1">
      <c r="A91" s="45" t="s">
        <v>401</v>
      </c>
      <c r="B91" s="54"/>
      <c r="C91" s="54"/>
      <c r="D91" s="67"/>
      <c r="E91" s="76"/>
      <c r="F91" s="66"/>
      <c r="G91" s="88"/>
      <c r="H91" s="53"/>
      <c r="I91" s="53"/>
      <c r="J91" s="53"/>
      <c r="K91" s="53"/>
      <c r="L91" s="53"/>
      <c r="M91" s="53"/>
      <c r="N91" s="53"/>
      <c r="O91" s="53"/>
      <c r="P91" s="53"/>
      <c r="Q91" s="101">
        <f t="shared" si="5"/>
        <v>0</v>
      </c>
      <c r="R91" s="105"/>
      <c r="S91" s="107"/>
      <c r="T91" s="110">
        <f t="shared" si="6"/>
        <v>0</v>
      </c>
      <c r="U91" s="110">
        <f t="shared" si="7"/>
        <v>0</v>
      </c>
    </row>
    <row r="92" spans="1:21" s="42" customFormat="1" ht="19.95" hidden="1" customHeight="1">
      <c r="A92" s="45" t="s">
        <v>357</v>
      </c>
      <c r="B92" s="54"/>
      <c r="C92" s="54"/>
      <c r="D92" s="67"/>
      <c r="E92" s="76"/>
      <c r="F92" s="66"/>
      <c r="G92" s="88"/>
      <c r="H92" s="53"/>
      <c r="I92" s="53"/>
      <c r="J92" s="53"/>
      <c r="K92" s="53"/>
      <c r="L92" s="53"/>
      <c r="M92" s="53"/>
      <c r="N92" s="53"/>
      <c r="O92" s="53"/>
      <c r="P92" s="53"/>
      <c r="Q92" s="101">
        <f t="shared" si="5"/>
        <v>0</v>
      </c>
      <c r="R92" s="105"/>
      <c r="S92" s="107"/>
      <c r="T92" s="110">
        <f t="shared" si="6"/>
        <v>0</v>
      </c>
      <c r="U92" s="110">
        <f t="shared" si="7"/>
        <v>0</v>
      </c>
    </row>
    <row r="93" spans="1:21" s="42" customFormat="1" ht="19.95" hidden="1" customHeight="1">
      <c r="A93" s="45" t="s">
        <v>402</v>
      </c>
      <c r="B93" s="54"/>
      <c r="C93" s="54"/>
      <c r="D93" s="67"/>
      <c r="E93" s="76"/>
      <c r="F93" s="66"/>
      <c r="G93" s="88"/>
      <c r="H93" s="53"/>
      <c r="I93" s="53"/>
      <c r="J93" s="53"/>
      <c r="K93" s="53"/>
      <c r="L93" s="53"/>
      <c r="M93" s="53"/>
      <c r="N93" s="53"/>
      <c r="O93" s="53"/>
      <c r="P93" s="53"/>
      <c r="Q93" s="101">
        <f t="shared" si="5"/>
        <v>0</v>
      </c>
      <c r="R93" s="105"/>
      <c r="S93" s="107"/>
      <c r="T93" s="110">
        <f t="shared" si="6"/>
        <v>0</v>
      </c>
      <c r="U93" s="110">
        <f t="shared" si="7"/>
        <v>0</v>
      </c>
    </row>
    <row r="94" spans="1:21" s="42" customFormat="1" ht="19.95" hidden="1" customHeight="1">
      <c r="A94" s="45" t="s">
        <v>403</v>
      </c>
      <c r="B94" s="54"/>
      <c r="C94" s="54"/>
      <c r="D94" s="67"/>
      <c r="E94" s="76"/>
      <c r="F94" s="66"/>
      <c r="G94" s="88"/>
      <c r="H94" s="53"/>
      <c r="I94" s="53"/>
      <c r="J94" s="53"/>
      <c r="K94" s="53"/>
      <c r="L94" s="53"/>
      <c r="M94" s="53"/>
      <c r="N94" s="53"/>
      <c r="O94" s="53"/>
      <c r="P94" s="53"/>
      <c r="Q94" s="101">
        <f t="shared" si="5"/>
        <v>0</v>
      </c>
      <c r="R94" s="105"/>
      <c r="S94" s="107"/>
      <c r="T94" s="110">
        <f t="shared" si="6"/>
        <v>0</v>
      </c>
      <c r="U94" s="110">
        <f t="shared" si="7"/>
        <v>0</v>
      </c>
    </row>
    <row r="95" spans="1:21" s="42" customFormat="1" ht="19.95" hidden="1" customHeight="1">
      <c r="A95" s="45" t="s">
        <v>404</v>
      </c>
      <c r="B95" s="54"/>
      <c r="C95" s="54"/>
      <c r="D95" s="67"/>
      <c r="E95" s="76"/>
      <c r="F95" s="66"/>
      <c r="G95" s="88"/>
      <c r="H95" s="53"/>
      <c r="I95" s="53"/>
      <c r="J95" s="53"/>
      <c r="K95" s="53"/>
      <c r="L95" s="53"/>
      <c r="M95" s="53"/>
      <c r="N95" s="53"/>
      <c r="O95" s="53"/>
      <c r="P95" s="53"/>
      <c r="Q95" s="101">
        <f t="shared" si="5"/>
        <v>0</v>
      </c>
      <c r="R95" s="105"/>
      <c r="S95" s="107"/>
      <c r="T95" s="110">
        <f t="shared" si="6"/>
        <v>0</v>
      </c>
      <c r="U95" s="110">
        <f t="shared" si="7"/>
        <v>0</v>
      </c>
    </row>
    <row r="96" spans="1:21" s="42" customFormat="1" ht="19.95" hidden="1" customHeight="1">
      <c r="A96" s="45" t="s">
        <v>336</v>
      </c>
      <c r="B96" s="54"/>
      <c r="C96" s="54"/>
      <c r="D96" s="67"/>
      <c r="E96" s="76"/>
      <c r="F96" s="66"/>
      <c r="G96" s="88"/>
      <c r="H96" s="53"/>
      <c r="I96" s="53"/>
      <c r="J96" s="53"/>
      <c r="K96" s="53"/>
      <c r="L96" s="53"/>
      <c r="M96" s="53"/>
      <c r="N96" s="53"/>
      <c r="O96" s="53"/>
      <c r="P96" s="53"/>
      <c r="Q96" s="101">
        <f t="shared" si="5"/>
        <v>0</v>
      </c>
      <c r="R96" s="105"/>
      <c r="S96" s="107"/>
      <c r="T96" s="110">
        <f t="shared" si="6"/>
        <v>0</v>
      </c>
      <c r="U96" s="110">
        <f t="shared" si="7"/>
        <v>0</v>
      </c>
    </row>
    <row r="97" spans="1:21" s="42" customFormat="1" ht="19.95" hidden="1" customHeight="1">
      <c r="A97" s="45" t="s">
        <v>264</v>
      </c>
      <c r="B97" s="54"/>
      <c r="C97" s="54"/>
      <c r="D97" s="67"/>
      <c r="E97" s="76"/>
      <c r="F97" s="66"/>
      <c r="G97" s="88"/>
      <c r="H97" s="53"/>
      <c r="I97" s="53"/>
      <c r="J97" s="53"/>
      <c r="K97" s="53"/>
      <c r="L97" s="53"/>
      <c r="M97" s="53"/>
      <c r="N97" s="53"/>
      <c r="O97" s="53"/>
      <c r="P97" s="53"/>
      <c r="Q97" s="101">
        <f t="shared" si="5"/>
        <v>0</v>
      </c>
      <c r="R97" s="105"/>
      <c r="S97" s="107"/>
      <c r="T97" s="110">
        <f t="shared" si="6"/>
        <v>0</v>
      </c>
      <c r="U97" s="110">
        <f t="shared" si="7"/>
        <v>0</v>
      </c>
    </row>
    <row r="98" spans="1:21" s="42" customFormat="1" ht="19.95" hidden="1" customHeight="1">
      <c r="A98" s="45" t="s">
        <v>304</v>
      </c>
      <c r="B98" s="54"/>
      <c r="C98" s="54"/>
      <c r="D98" s="67"/>
      <c r="E98" s="76"/>
      <c r="F98" s="66"/>
      <c r="G98" s="88"/>
      <c r="H98" s="53"/>
      <c r="I98" s="53"/>
      <c r="J98" s="53"/>
      <c r="K98" s="53"/>
      <c r="L98" s="53"/>
      <c r="M98" s="53"/>
      <c r="N98" s="53"/>
      <c r="O98" s="53"/>
      <c r="P98" s="53"/>
      <c r="Q98" s="101">
        <f t="shared" si="5"/>
        <v>0</v>
      </c>
      <c r="R98" s="105"/>
      <c r="S98" s="107"/>
      <c r="T98" s="110">
        <f t="shared" si="6"/>
        <v>0</v>
      </c>
      <c r="U98" s="110">
        <f t="shared" si="7"/>
        <v>0</v>
      </c>
    </row>
    <row r="99" spans="1:21" s="42" customFormat="1" ht="19.95" hidden="1" customHeight="1">
      <c r="A99" s="45" t="s">
        <v>14</v>
      </c>
      <c r="B99" s="54"/>
      <c r="C99" s="54"/>
      <c r="D99" s="67"/>
      <c r="E99" s="76"/>
      <c r="F99" s="66"/>
      <c r="G99" s="88"/>
      <c r="H99" s="53"/>
      <c r="I99" s="53"/>
      <c r="J99" s="53"/>
      <c r="K99" s="53"/>
      <c r="L99" s="53"/>
      <c r="M99" s="53"/>
      <c r="N99" s="53"/>
      <c r="O99" s="53"/>
      <c r="P99" s="53"/>
      <c r="Q99" s="101">
        <f t="shared" si="5"/>
        <v>0</v>
      </c>
      <c r="R99" s="105"/>
      <c r="S99" s="107"/>
      <c r="T99" s="110">
        <f t="shared" si="6"/>
        <v>0</v>
      </c>
      <c r="U99" s="110">
        <f t="shared" si="7"/>
        <v>0</v>
      </c>
    </row>
    <row r="100" spans="1:21" s="42" customFormat="1" ht="19.95" hidden="1" customHeight="1">
      <c r="A100" s="45" t="s">
        <v>361</v>
      </c>
      <c r="B100" s="54"/>
      <c r="C100" s="54"/>
      <c r="D100" s="67"/>
      <c r="E100" s="76"/>
      <c r="F100" s="66"/>
      <c r="G100" s="88"/>
      <c r="H100" s="53"/>
      <c r="I100" s="53"/>
      <c r="J100" s="53"/>
      <c r="K100" s="53"/>
      <c r="L100" s="53"/>
      <c r="M100" s="53"/>
      <c r="N100" s="53"/>
      <c r="O100" s="53"/>
      <c r="P100" s="53"/>
      <c r="Q100" s="101">
        <f t="shared" si="5"/>
        <v>0</v>
      </c>
      <c r="R100" s="105"/>
      <c r="S100" s="107"/>
      <c r="T100" s="111">
        <f t="shared" si="6"/>
        <v>0</v>
      </c>
      <c r="U100" s="111">
        <f t="shared" si="7"/>
        <v>0</v>
      </c>
    </row>
    <row r="101" spans="1:21" ht="21" customHeight="1">
      <c r="A101" s="43"/>
      <c r="B101" s="55" t="s">
        <v>48</v>
      </c>
      <c r="C101" s="58">
        <f t="shared" ref="C101:Q101" si="8">SUM(C12:C100)</f>
        <v>0</v>
      </c>
      <c r="D101" s="68">
        <f t="shared" si="8"/>
        <v>0</v>
      </c>
      <c r="E101" s="77">
        <f t="shared" si="8"/>
        <v>0</v>
      </c>
      <c r="F101" s="82">
        <f t="shared" si="8"/>
        <v>0</v>
      </c>
      <c r="G101" s="89">
        <f t="shared" si="8"/>
        <v>0</v>
      </c>
      <c r="H101" s="94">
        <f t="shared" si="8"/>
        <v>0</v>
      </c>
      <c r="I101" s="94">
        <f t="shared" si="8"/>
        <v>0</v>
      </c>
      <c r="J101" s="94">
        <f t="shared" si="8"/>
        <v>0</v>
      </c>
      <c r="K101" s="94">
        <f t="shared" si="8"/>
        <v>0</v>
      </c>
      <c r="L101" s="94">
        <f t="shared" si="8"/>
        <v>0</v>
      </c>
      <c r="M101" s="94">
        <f t="shared" si="8"/>
        <v>0</v>
      </c>
      <c r="N101" s="94">
        <f t="shared" si="8"/>
        <v>0</v>
      </c>
      <c r="O101" s="94">
        <f t="shared" si="8"/>
        <v>0</v>
      </c>
      <c r="P101" s="82">
        <f t="shared" si="8"/>
        <v>0</v>
      </c>
      <c r="Q101" s="89">
        <f t="shared" si="8"/>
        <v>0</v>
      </c>
      <c r="R101" s="103"/>
      <c r="S101" s="43"/>
      <c r="T101" s="112"/>
      <c r="U101" s="114">
        <f>SUM(U12:U100)</f>
        <v>0</v>
      </c>
    </row>
    <row r="102" spans="1:21" ht="24" customHeight="1">
      <c r="A102" s="46"/>
      <c r="B102" s="56"/>
      <c r="C102" s="56"/>
      <c r="D102" s="56"/>
      <c r="E102" s="78"/>
      <c r="F102" s="78"/>
      <c r="G102" s="78"/>
      <c r="H102" s="78"/>
      <c r="I102" s="78"/>
      <c r="J102" s="78"/>
      <c r="K102" s="78"/>
      <c r="L102" s="78"/>
      <c r="M102" s="78"/>
      <c r="N102" s="78"/>
      <c r="O102" s="78"/>
      <c r="P102" s="78"/>
      <c r="Q102" s="78"/>
      <c r="R102" s="106"/>
      <c r="S102" s="43"/>
    </row>
  </sheetData>
  <mergeCells count="7">
    <mergeCell ref="F4:G4"/>
    <mergeCell ref="E6:F6"/>
    <mergeCell ref="G6:P6"/>
    <mergeCell ref="B7:B9"/>
    <mergeCell ref="C7:C9"/>
    <mergeCell ref="E7:E9"/>
    <mergeCell ref="F7:F9"/>
  </mergeCells>
  <phoneticPr fontId="2"/>
  <pageMargins left="0.50314960629921257" right="0.50314960629921257" top="0.94685039370078727" bottom="0.55314960629921262" header="0.3" footer="0.3"/>
  <pageSetup paperSize="9" scale="63" fitToHeight="0" orientation="landscape" r:id="rId1"/>
  <headerFooter>
    <oddHeader>&amp;L別紙</oddHeader>
    <oddFooter>&amp;C&amp;P/&amp;N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収支項目!$B$6:$B$23</xm:f>
          </x14:formula1>
          <xm:sqref>G10:P10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F59"/>
  <sheetViews>
    <sheetView showGridLines="0" topLeftCell="A22" workbookViewId="0">
      <selection activeCell="D44" sqref="D44:F44"/>
    </sheetView>
  </sheetViews>
  <sheetFormatPr defaultColWidth="8.09765625" defaultRowHeight="14.4"/>
  <cols>
    <col min="1" max="1" width="1.796875" style="40" customWidth="1"/>
    <col min="2" max="2" width="2.19921875" style="40" customWidth="1"/>
    <col min="3" max="3" width="3.296875" style="40" customWidth="1"/>
    <col min="4" max="4" width="9.59765625" style="40" customWidth="1"/>
    <col min="5" max="5" width="6.8984375" style="40" customWidth="1"/>
    <col min="6" max="7" width="6" style="40" customWidth="1"/>
    <col min="8" max="8" width="6.3984375" style="40" customWidth="1"/>
    <col min="9" max="9" width="10.5" style="40" customWidth="1"/>
    <col min="10" max="11" width="11.796875" style="40" customWidth="1"/>
    <col min="12" max="12" width="2.3984375" style="40" customWidth="1"/>
    <col min="13" max="13" width="2.8984375" style="40" customWidth="1"/>
    <col min="14" max="14" width="4.59765625" style="40" customWidth="1"/>
    <col min="15" max="15" width="16.5" style="40" customWidth="1"/>
    <col min="16" max="16" width="11.296875" style="40" customWidth="1"/>
    <col min="17" max="17" width="8.09765625" style="40"/>
    <col min="18" max="18" width="6.19921875" style="40" customWidth="1"/>
    <col min="19" max="19" width="11" style="40" customWidth="1"/>
    <col min="20" max="20" width="10.09765625" style="40" customWidth="1"/>
    <col min="21" max="16384" width="8.09765625" style="40"/>
  </cols>
  <sheetData>
    <row r="1" spans="2:20">
      <c r="O1" s="379" t="s">
        <v>382</v>
      </c>
      <c r="P1" s="380"/>
      <c r="Q1" s="380"/>
      <c r="R1" s="380"/>
      <c r="S1" s="380"/>
      <c r="T1" s="381"/>
    </row>
    <row r="2" spans="2:20">
      <c r="B2" s="115"/>
      <c r="C2" s="47"/>
      <c r="D2" s="47"/>
      <c r="E2" s="47"/>
      <c r="F2" s="47"/>
      <c r="G2" s="47"/>
      <c r="H2" s="47"/>
      <c r="I2" s="47"/>
      <c r="J2" s="47"/>
      <c r="K2" s="47"/>
      <c r="L2" s="47"/>
      <c r="M2" s="102"/>
      <c r="O2" s="382"/>
      <c r="P2" s="383"/>
      <c r="Q2" s="383"/>
      <c r="R2" s="383"/>
      <c r="S2" s="383"/>
      <c r="T2" s="384"/>
    </row>
    <row r="3" spans="2:20" ht="18" customHeight="1">
      <c r="B3" s="116"/>
      <c r="C3" s="43"/>
      <c r="D3" s="43"/>
      <c r="E3" s="43"/>
      <c r="F3" s="43"/>
      <c r="G3" s="43"/>
      <c r="H3" s="43"/>
      <c r="I3" s="43"/>
      <c r="J3" s="474">
        <v>45672</v>
      </c>
      <c r="K3" s="474"/>
      <c r="L3" s="43"/>
      <c r="M3" s="103"/>
      <c r="N3" s="40" t="s">
        <v>148</v>
      </c>
      <c r="O3" s="158" t="s">
        <v>381</v>
      </c>
    </row>
    <row r="4" spans="2:20" ht="18" customHeight="1">
      <c r="B4" s="116"/>
      <c r="C4" s="398" t="s">
        <v>31</v>
      </c>
      <c r="D4" s="398"/>
      <c r="E4" s="475" t="s">
        <v>233</v>
      </c>
      <c r="F4" s="475"/>
      <c r="G4" s="131" t="s">
        <v>8</v>
      </c>
      <c r="H4" s="43"/>
      <c r="I4" s="43"/>
      <c r="J4" s="43"/>
      <c r="K4" s="43"/>
      <c r="L4" s="43"/>
      <c r="M4" s="103"/>
    </row>
    <row r="5" spans="2:20" ht="12.75" customHeight="1">
      <c r="B5" s="116"/>
      <c r="C5" s="43"/>
      <c r="D5" s="43"/>
      <c r="E5" s="43"/>
      <c r="F5" s="43"/>
      <c r="G5" s="43"/>
      <c r="H5" s="43"/>
      <c r="I5" s="43"/>
      <c r="J5" s="43"/>
      <c r="K5" s="43"/>
      <c r="L5" s="43"/>
      <c r="M5" s="103"/>
    </row>
    <row r="6" spans="2:20" ht="18" customHeight="1">
      <c r="B6" s="116"/>
      <c r="C6" s="43"/>
      <c r="D6" s="43"/>
      <c r="E6" s="43"/>
      <c r="F6" s="43"/>
      <c r="G6" s="43"/>
      <c r="H6" s="475" t="s">
        <v>33</v>
      </c>
      <c r="I6" s="475"/>
      <c r="J6" s="476" t="str">
        <f>基本情報!C7</f>
        <v>魚沼集落協定</v>
      </c>
      <c r="K6" s="476"/>
      <c r="L6" s="43"/>
      <c r="M6" s="103"/>
    </row>
    <row r="7" spans="2:20" ht="18" customHeight="1">
      <c r="B7" s="116"/>
      <c r="C7" s="43"/>
      <c r="D7" s="43"/>
      <c r="E7" s="43"/>
      <c r="F7" s="43"/>
      <c r="G7" s="43"/>
      <c r="H7" s="468" t="s">
        <v>39</v>
      </c>
      <c r="I7" s="468"/>
      <c r="J7" s="412" t="str">
        <f>基本情報!C8</f>
        <v>中直　太郎</v>
      </c>
      <c r="K7" s="412"/>
      <c r="L7" s="43"/>
      <c r="M7" s="103"/>
      <c r="O7" s="43"/>
      <c r="P7" s="43"/>
      <c r="Q7" s="43"/>
      <c r="R7" s="43"/>
      <c r="S7" s="43"/>
      <c r="T7" s="43"/>
    </row>
    <row r="8" spans="2:20" ht="9.9" customHeight="1">
      <c r="B8" s="116"/>
      <c r="C8" s="43"/>
      <c r="D8" s="43"/>
      <c r="E8" s="43"/>
      <c r="F8" s="43"/>
      <c r="G8" s="43"/>
      <c r="H8" s="43"/>
      <c r="I8" s="43"/>
      <c r="J8" s="43"/>
      <c r="K8" s="43"/>
      <c r="L8" s="43"/>
      <c r="M8" s="103"/>
      <c r="O8" s="43"/>
      <c r="P8" s="43"/>
      <c r="Q8" s="43"/>
      <c r="R8" s="43"/>
      <c r="S8" s="43"/>
      <c r="T8" s="43"/>
    </row>
    <row r="9" spans="2:20" ht="18" customHeight="1">
      <c r="B9" s="116"/>
      <c r="C9" s="43"/>
      <c r="D9" s="43"/>
      <c r="E9" s="555">
        <f>基本情報!C6</f>
        <v>7</v>
      </c>
      <c r="F9" s="555"/>
      <c r="G9" s="555"/>
      <c r="H9" s="43" t="s">
        <v>84</v>
      </c>
      <c r="I9" s="43"/>
      <c r="J9" s="43"/>
      <c r="K9" s="43"/>
      <c r="L9" s="43"/>
      <c r="M9" s="103"/>
      <c r="O9" s="43"/>
      <c r="P9" s="43"/>
      <c r="Q9" s="43"/>
      <c r="R9" s="43"/>
      <c r="S9" s="43"/>
      <c r="T9" s="43"/>
    </row>
    <row r="10" spans="2:20" ht="9.9" customHeight="1">
      <c r="B10" s="116"/>
      <c r="C10" s="43"/>
      <c r="D10" s="43"/>
      <c r="E10" s="43"/>
      <c r="F10" s="43"/>
      <c r="G10" s="43"/>
      <c r="H10" s="43"/>
      <c r="I10" s="43"/>
      <c r="J10" s="43"/>
      <c r="K10" s="43"/>
      <c r="L10" s="43"/>
      <c r="M10" s="103"/>
      <c r="O10" s="43"/>
      <c r="P10" s="43"/>
      <c r="Q10" s="43"/>
      <c r="R10" s="43"/>
      <c r="S10" s="43"/>
      <c r="T10" s="43"/>
    </row>
    <row r="11" spans="2:20" ht="18" customHeight="1">
      <c r="B11" s="116"/>
      <c r="C11" s="43" t="s">
        <v>3</v>
      </c>
      <c r="D11" s="43"/>
      <c r="E11" s="43"/>
      <c r="F11" s="43"/>
      <c r="G11" s="43"/>
      <c r="H11" s="43"/>
      <c r="I11" s="43"/>
      <c r="J11" s="43"/>
      <c r="K11" s="43"/>
      <c r="L11" s="43"/>
      <c r="M11" s="103"/>
    </row>
    <row r="12" spans="2:20">
      <c r="B12" s="116"/>
      <c r="C12" s="43" t="s">
        <v>15</v>
      </c>
      <c r="D12" s="43"/>
      <c r="E12" s="43"/>
      <c r="F12" s="43"/>
      <c r="G12" s="43"/>
      <c r="H12" s="43"/>
      <c r="I12" s="43"/>
      <c r="J12" s="43"/>
      <c r="K12" s="43"/>
      <c r="L12" s="43"/>
      <c r="M12" s="103"/>
    </row>
    <row r="13" spans="2:20" ht="15.9" customHeight="1">
      <c r="B13" s="116"/>
      <c r="C13" s="43"/>
      <c r="D13" s="469"/>
      <c r="E13" s="470"/>
      <c r="F13" s="469" t="s">
        <v>38</v>
      </c>
      <c r="G13" s="471"/>
      <c r="H13" s="472"/>
      <c r="I13" s="473" t="s">
        <v>41</v>
      </c>
      <c r="J13" s="471"/>
      <c r="K13" s="472"/>
      <c r="L13" s="43"/>
      <c r="M13" s="103"/>
      <c r="O13" s="159" t="s">
        <v>222</v>
      </c>
      <c r="P13" s="163"/>
      <c r="Q13" s="163"/>
      <c r="R13" s="163"/>
      <c r="S13" s="163"/>
      <c r="T13" s="166"/>
    </row>
    <row r="14" spans="2:20" ht="15.9" customHeight="1">
      <c r="B14" s="116"/>
      <c r="C14" s="43"/>
      <c r="D14" s="454" t="s">
        <v>44</v>
      </c>
      <c r="E14" s="455"/>
      <c r="F14" s="456">
        <f>参加者別細目書!D102</f>
        <v>0</v>
      </c>
      <c r="G14" s="457"/>
      <c r="H14" s="140" t="s">
        <v>47</v>
      </c>
      <c r="I14" s="458" t="s">
        <v>206</v>
      </c>
      <c r="J14" s="459"/>
      <c r="K14" s="460"/>
      <c r="L14" s="43"/>
      <c r="M14" s="103"/>
      <c r="O14" s="160" t="s">
        <v>206</v>
      </c>
      <c r="P14" s="43"/>
      <c r="Q14" s="43"/>
      <c r="R14" s="43"/>
      <c r="S14" s="43"/>
      <c r="T14" s="167"/>
    </row>
    <row r="15" spans="2:20" ht="15.9" customHeight="1">
      <c r="B15" s="116"/>
      <c r="C15" s="43"/>
      <c r="D15" s="461" t="s">
        <v>50</v>
      </c>
      <c r="E15" s="462"/>
      <c r="F15" s="463">
        <f>F16-F14</f>
        <v>0</v>
      </c>
      <c r="G15" s="464"/>
      <c r="H15" s="141" t="s">
        <v>47</v>
      </c>
      <c r="I15" s="465" t="s">
        <v>206</v>
      </c>
      <c r="J15" s="466"/>
      <c r="K15" s="467"/>
      <c r="L15" s="43"/>
      <c r="M15" s="103"/>
      <c r="N15" s="40" t="s">
        <v>148</v>
      </c>
      <c r="O15" s="160" t="s">
        <v>124</v>
      </c>
      <c r="P15" s="43" t="s">
        <v>198</v>
      </c>
      <c r="Q15" s="43"/>
      <c r="R15" s="43"/>
      <c r="S15" s="43"/>
      <c r="T15" s="167"/>
    </row>
    <row r="16" spans="2:20" ht="15.9" customHeight="1">
      <c r="B16" s="116"/>
      <c r="C16" s="43"/>
      <c r="D16" s="442" t="s">
        <v>51</v>
      </c>
      <c r="E16" s="443"/>
      <c r="F16" s="444">
        <f>SUMIFS(出納簿!F:F,出納簿!C:C,"〇",出納簿!E:E,"市補助金")</f>
        <v>0</v>
      </c>
      <c r="G16" s="445"/>
      <c r="H16" s="139" t="s">
        <v>47</v>
      </c>
      <c r="I16" s="446"/>
      <c r="J16" s="447"/>
      <c r="K16" s="448"/>
      <c r="L16" s="43"/>
      <c r="M16" s="103"/>
      <c r="O16" s="161" t="s">
        <v>221</v>
      </c>
      <c r="P16" s="164"/>
      <c r="Q16" s="164"/>
      <c r="R16" s="164"/>
      <c r="S16" s="164"/>
      <c r="T16" s="168"/>
    </row>
    <row r="17" spans="2:15" ht="9.9" customHeight="1">
      <c r="B17" s="116"/>
      <c r="C17" s="43"/>
      <c r="D17" s="43"/>
      <c r="E17" s="43"/>
      <c r="F17" s="43"/>
      <c r="G17" s="43"/>
      <c r="H17" s="43"/>
      <c r="I17" s="43"/>
      <c r="J17" s="43"/>
      <c r="K17" s="43"/>
      <c r="L17" s="43"/>
      <c r="M17" s="103"/>
    </row>
    <row r="18" spans="2:15" ht="15" customHeight="1">
      <c r="B18" s="116"/>
      <c r="C18" s="43"/>
      <c r="D18" s="43"/>
      <c r="E18" s="43"/>
      <c r="F18" s="43"/>
      <c r="G18" s="133"/>
      <c r="H18" s="133"/>
      <c r="I18" s="43"/>
      <c r="J18" s="43"/>
      <c r="K18" s="43"/>
      <c r="L18" s="43"/>
      <c r="M18" s="103"/>
    </row>
    <row r="19" spans="2:15">
      <c r="B19" s="116"/>
      <c r="C19" s="43" t="s">
        <v>54</v>
      </c>
      <c r="D19" s="43"/>
      <c r="E19" s="43"/>
      <c r="F19" s="43"/>
      <c r="G19" s="43"/>
      <c r="H19" s="43"/>
      <c r="I19" s="43"/>
      <c r="J19" s="43"/>
      <c r="K19" s="152" t="s">
        <v>19</v>
      </c>
      <c r="L19" s="43"/>
      <c r="M19" s="103"/>
    </row>
    <row r="20" spans="2:15" ht="15" customHeight="1">
      <c r="B20" s="116"/>
      <c r="C20" s="43"/>
      <c r="D20" s="449" t="s">
        <v>58</v>
      </c>
      <c r="E20" s="450"/>
      <c r="F20" s="450"/>
      <c r="G20" s="451"/>
      <c r="H20" s="449" t="s">
        <v>60</v>
      </c>
      <c r="I20" s="452"/>
      <c r="J20" s="453" t="s">
        <v>52</v>
      </c>
      <c r="K20" s="452"/>
      <c r="L20" s="43"/>
      <c r="M20" s="103"/>
      <c r="N20" s="40" t="s">
        <v>148</v>
      </c>
      <c r="O20" s="343" t="s">
        <v>151</v>
      </c>
    </row>
    <row r="21" spans="2:15" ht="15" customHeight="1">
      <c r="B21" s="116"/>
      <c r="C21" s="43"/>
      <c r="D21" s="122" t="s">
        <v>26</v>
      </c>
      <c r="E21" s="128"/>
      <c r="F21" s="128"/>
      <c r="G21" s="134"/>
      <c r="H21" s="438">
        <f>SUMIFS(出納簿!G:G,出納簿!C:C,"〇",出納簿!E:E,D21)</f>
        <v>0</v>
      </c>
      <c r="I21" s="439"/>
      <c r="J21" s="440"/>
      <c r="K21" s="441"/>
      <c r="L21" s="43"/>
      <c r="M21" s="103"/>
      <c r="O21" s="343" t="s">
        <v>152</v>
      </c>
    </row>
    <row r="22" spans="2:15" ht="15" customHeight="1">
      <c r="B22" s="116"/>
      <c r="C22" s="43"/>
      <c r="D22" s="118" t="s">
        <v>158</v>
      </c>
      <c r="E22" s="129"/>
      <c r="F22" s="129"/>
      <c r="G22" s="135"/>
      <c r="H22" s="434">
        <f>SUMIFS(出納簿!G:G,出納簿!C:C,"〇",出納簿!E:E,D22)</f>
        <v>0</v>
      </c>
      <c r="I22" s="435"/>
      <c r="J22" s="436"/>
      <c r="K22" s="437"/>
      <c r="L22" s="43"/>
      <c r="M22" s="103"/>
    </row>
    <row r="23" spans="2:15" ht="15" customHeight="1">
      <c r="B23" s="116"/>
      <c r="C23" s="43"/>
      <c r="D23" s="118" t="s">
        <v>174</v>
      </c>
      <c r="E23" s="129"/>
      <c r="F23" s="129"/>
      <c r="G23" s="135"/>
      <c r="H23" s="434">
        <f>SUMIFS(出納簿!G:G,出納簿!C:C,"〇",出納簿!E:E,D23)</f>
        <v>0</v>
      </c>
      <c r="I23" s="435"/>
      <c r="J23" s="436"/>
      <c r="K23" s="437"/>
      <c r="L23" s="43"/>
      <c r="M23" s="103"/>
    </row>
    <row r="24" spans="2:15" ht="15" customHeight="1">
      <c r="B24" s="116"/>
      <c r="C24" s="43"/>
      <c r="D24" s="118" t="s">
        <v>119</v>
      </c>
      <c r="E24" s="129"/>
      <c r="F24" s="129"/>
      <c r="G24" s="135"/>
      <c r="H24" s="434">
        <f>SUMIFS(出納簿!G:G,出納簿!C:C,"〇",出納簿!E:E,D24)</f>
        <v>0</v>
      </c>
      <c r="I24" s="435"/>
      <c r="J24" s="436"/>
      <c r="K24" s="437"/>
      <c r="L24" s="43"/>
      <c r="M24" s="103"/>
    </row>
    <row r="25" spans="2:15" ht="15" customHeight="1">
      <c r="B25" s="116"/>
      <c r="C25" s="43"/>
      <c r="D25" s="118" t="s">
        <v>159</v>
      </c>
      <c r="E25" s="129"/>
      <c r="F25" s="129"/>
      <c r="G25" s="135"/>
      <c r="H25" s="434">
        <f>SUMIFS(出納簿!G:G,出納簿!C:C,"〇",出納簿!E:E,D25)</f>
        <v>0</v>
      </c>
      <c r="I25" s="435"/>
      <c r="J25" s="436"/>
      <c r="K25" s="437"/>
      <c r="L25" s="43"/>
      <c r="M25" s="103"/>
    </row>
    <row r="26" spans="2:15" ht="15" customHeight="1">
      <c r="B26" s="116"/>
      <c r="C26" s="43"/>
      <c r="D26" s="118" t="s">
        <v>176</v>
      </c>
      <c r="E26" s="129"/>
      <c r="F26" s="129"/>
      <c r="G26" s="135"/>
      <c r="H26" s="434">
        <f>SUMIFS(出納簿!G:G,出納簿!C:C,"〇",出納簿!E:E,D26)</f>
        <v>0</v>
      </c>
      <c r="I26" s="435"/>
      <c r="J26" s="436"/>
      <c r="K26" s="437"/>
      <c r="L26" s="43"/>
      <c r="M26" s="103"/>
    </row>
    <row r="27" spans="2:15" ht="15" customHeight="1">
      <c r="B27" s="116"/>
      <c r="C27" s="43"/>
      <c r="D27" s="118" t="s">
        <v>167</v>
      </c>
      <c r="E27" s="129"/>
      <c r="F27" s="129"/>
      <c r="G27" s="135"/>
      <c r="H27" s="434">
        <f>SUMIFS(出納簿!G:G,出納簿!C:C,"〇",出納簿!E:E,D27)</f>
        <v>0</v>
      </c>
      <c r="I27" s="435"/>
      <c r="J27" s="436"/>
      <c r="K27" s="437"/>
      <c r="L27" s="43"/>
      <c r="M27" s="103"/>
    </row>
    <row r="28" spans="2:15" ht="15" customHeight="1">
      <c r="B28" s="116"/>
      <c r="C28" s="43"/>
      <c r="D28" s="118" t="s">
        <v>189</v>
      </c>
      <c r="E28" s="129"/>
      <c r="F28" s="129"/>
      <c r="G28" s="135"/>
      <c r="H28" s="434">
        <f>SUMIFS(出納簿!G:G,出納簿!C:C,"〇",出納簿!E:E,D28)</f>
        <v>0</v>
      </c>
      <c r="I28" s="435"/>
      <c r="J28" s="436"/>
      <c r="K28" s="437"/>
      <c r="L28" s="43"/>
      <c r="M28" s="103"/>
    </row>
    <row r="29" spans="2:15" ht="15" customHeight="1">
      <c r="B29" s="116"/>
      <c r="C29" s="43"/>
      <c r="D29" s="118" t="s">
        <v>169</v>
      </c>
      <c r="E29" s="129"/>
      <c r="F29" s="129"/>
      <c r="G29" s="135"/>
      <c r="H29" s="434">
        <f>SUMIFS(出納簿!G:G,出納簿!C:C,"〇",出納簿!E:E,D29)</f>
        <v>0</v>
      </c>
      <c r="I29" s="435"/>
      <c r="J29" s="436"/>
      <c r="K29" s="437"/>
      <c r="L29" s="43"/>
      <c r="M29" s="103"/>
    </row>
    <row r="30" spans="2:15" ht="15" customHeight="1">
      <c r="B30" s="116"/>
      <c r="C30" s="43"/>
      <c r="D30" s="123" t="s">
        <v>171</v>
      </c>
      <c r="E30" s="130"/>
      <c r="F30" s="130"/>
      <c r="G30" s="136"/>
      <c r="H30" s="424">
        <f>SUMIFS(出納簿!G:G,出納簿!C:C,"〇",出納簿!E:E,D30)</f>
        <v>0</v>
      </c>
      <c r="I30" s="425"/>
      <c r="J30" s="426"/>
      <c r="K30" s="427"/>
      <c r="L30" s="43"/>
      <c r="M30" s="103"/>
    </row>
    <row r="31" spans="2:15" ht="15" customHeight="1">
      <c r="B31" s="116"/>
      <c r="C31" s="43"/>
      <c r="D31" s="428" t="s">
        <v>45</v>
      </c>
      <c r="E31" s="363"/>
      <c r="F31" s="363"/>
      <c r="G31" s="429"/>
      <c r="H31" s="430">
        <f>IF(SUM(H21:I30)="","",SUM(H21:I30))</f>
        <v>0</v>
      </c>
      <c r="I31" s="431"/>
      <c r="J31" s="432"/>
      <c r="K31" s="433"/>
      <c r="L31" s="43"/>
      <c r="M31" s="103"/>
    </row>
    <row r="32" spans="2:15" ht="9.9" customHeight="1">
      <c r="B32" s="116"/>
      <c r="C32" s="43"/>
      <c r="D32" s="124"/>
      <c r="E32" s="124"/>
      <c r="F32" s="124"/>
      <c r="G32" s="124"/>
      <c r="H32" s="142"/>
      <c r="I32" s="142"/>
      <c r="J32" s="147"/>
      <c r="K32" s="153"/>
      <c r="L32" s="43"/>
      <c r="M32" s="103"/>
    </row>
    <row r="33" spans="2:32" ht="12" customHeight="1">
      <c r="B33" s="116"/>
      <c r="C33" s="43"/>
      <c r="D33" s="59"/>
      <c r="E33" s="59"/>
      <c r="F33" s="59"/>
      <c r="G33" s="59"/>
      <c r="H33" s="143"/>
      <c r="I33" s="143"/>
      <c r="J33" s="148"/>
      <c r="K33" s="154"/>
      <c r="L33" s="43"/>
      <c r="M33" s="103"/>
      <c r="O33" s="376" t="s">
        <v>70</v>
      </c>
      <c r="P33" s="376"/>
      <c r="Q33" s="376"/>
      <c r="R33" s="376"/>
      <c r="S33" s="376"/>
      <c r="T33" s="376"/>
    </row>
    <row r="34" spans="2:32" ht="12" customHeight="1">
      <c r="B34" s="116"/>
      <c r="C34" s="43"/>
      <c r="D34" s="385" t="s">
        <v>0</v>
      </c>
      <c r="E34" s="386"/>
      <c r="F34" s="386"/>
      <c r="G34" s="387"/>
      <c r="H34" s="390"/>
      <c r="I34" s="391"/>
      <c r="J34" s="414" t="s">
        <v>49</v>
      </c>
      <c r="K34" s="415"/>
      <c r="L34" s="43"/>
      <c r="M34" s="103"/>
      <c r="N34" s="40" t="s">
        <v>148</v>
      </c>
      <c r="O34" s="376"/>
      <c r="P34" s="376"/>
      <c r="Q34" s="376"/>
      <c r="R34" s="376"/>
      <c r="S34" s="376"/>
      <c r="T34" s="376"/>
    </row>
    <row r="35" spans="2:32" ht="16.5" customHeight="1">
      <c r="B35" s="116"/>
      <c r="C35" s="43"/>
      <c r="D35" s="388"/>
      <c r="E35" s="359"/>
      <c r="F35" s="359"/>
      <c r="G35" s="389"/>
      <c r="H35" s="392"/>
      <c r="I35" s="393"/>
      <c r="J35" s="416">
        <f>SUMIFS(出納簿!F:F,出納簿!C:C,"〇",出納簿!E:E,"繰越金")</f>
        <v>0</v>
      </c>
      <c r="K35" s="417"/>
      <c r="L35" s="43"/>
      <c r="M35" s="103"/>
      <c r="O35" s="42" t="s">
        <v>190</v>
      </c>
    </row>
    <row r="36" spans="2:32" ht="9" customHeight="1">
      <c r="B36" s="116"/>
      <c r="C36" s="43"/>
      <c r="D36" s="43"/>
      <c r="E36" s="43"/>
      <c r="F36" s="43"/>
      <c r="G36" s="43"/>
      <c r="H36" s="43"/>
      <c r="I36" s="43"/>
      <c r="J36" s="43"/>
      <c r="K36" s="43"/>
      <c r="L36" s="43"/>
      <c r="M36" s="103"/>
    </row>
    <row r="37" spans="2:32">
      <c r="B37" s="116"/>
      <c r="C37" s="43" t="s">
        <v>63</v>
      </c>
      <c r="D37" s="43"/>
      <c r="E37" s="43"/>
      <c r="F37" s="43"/>
      <c r="G37" s="43"/>
      <c r="H37" s="43"/>
      <c r="I37" s="43"/>
      <c r="J37" s="43"/>
      <c r="K37" s="152" t="s">
        <v>19</v>
      </c>
      <c r="L37" s="43"/>
      <c r="M37" s="103"/>
    </row>
    <row r="38" spans="2:32" s="41" customFormat="1" ht="18.75" customHeight="1">
      <c r="B38" s="117"/>
      <c r="C38" s="418"/>
      <c r="D38" s="419"/>
      <c r="E38" s="420" t="s">
        <v>65</v>
      </c>
      <c r="F38" s="419"/>
      <c r="G38" s="421" t="s">
        <v>66</v>
      </c>
      <c r="H38" s="421"/>
      <c r="I38" s="419"/>
      <c r="J38" s="422" t="s">
        <v>69</v>
      </c>
      <c r="K38" s="423"/>
      <c r="L38" s="44"/>
      <c r="M38" s="104"/>
    </row>
    <row r="39" spans="2:32" s="41" customFormat="1" ht="18.75" customHeight="1">
      <c r="B39" s="117"/>
      <c r="C39" s="408" t="s">
        <v>71</v>
      </c>
      <c r="D39" s="409"/>
      <c r="E39" s="410" t="s">
        <v>59</v>
      </c>
      <c r="F39" s="411"/>
      <c r="G39" s="412" t="s">
        <v>59</v>
      </c>
      <c r="H39" s="413"/>
      <c r="I39" s="144" t="s">
        <v>60</v>
      </c>
      <c r="J39" s="149" t="s">
        <v>59</v>
      </c>
      <c r="K39" s="155" t="s">
        <v>60</v>
      </c>
      <c r="L39" s="44"/>
      <c r="M39" s="104"/>
      <c r="X39" s="399">
        <v>44251</v>
      </c>
      <c r="Y39" s="399"/>
      <c r="Z39" s="132" t="str">
        <f>IF(AE39&gt;0,"、","及び")</f>
        <v>及び</v>
      </c>
      <c r="AA39" s="399">
        <v>44398</v>
      </c>
      <c r="AB39" s="399"/>
      <c r="AC39" s="399"/>
      <c r="AD39" s="132" t="str">
        <f>IF(AE39&gt;0,"及び","")</f>
        <v/>
      </c>
      <c r="AE39" s="399"/>
      <c r="AF39" s="399"/>
    </row>
    <row r="40" spans="2:32">
      <c r="B40" s="116"/>
      <c r="C40" s="394" t="s">
        <v>64</v>
      </c>
      <c r="D40" s="395"/>
      <c r="E40" s="400" t="s">
        <v>72</v>
      </c>
      <c r="F40" s="401"/>
      <c r="G40" s="402" t="s">
        <v>76</v>
      </c>
      <c r="H40" s="403"/>
      <c r="I40" s="145" t="s">
        <v>77</v>
      </c>
      <c r="J40" s="150" t="s">
        <v>62</v>
      </c>
      <c r="K40" s="156" t="s">
        <v>77</v>
      </c>
      <c r="L40" s="43"/>
      <c r="M40" s="103"/>
    </row>
    <row r="41" spans="2:32">
      <c r="B41" s="116"/>
      <c r="C41" s="388"/>
      <c r="D41" s="396"/>
      <c r="E41" s="404">
        <f>F14</f>
        <v>0</v>
      </c>
      <c r="F41" s="405"/>
      <c r="G41" s="406">
        <f>F15</f>
        <v>0</v>
      </c>
      <c r="H41" s="407"/>
      <c r="I41" s="146">
        <f>H31</f>
        <v>0</v>
      </c>
      <c r="J41" s="151">
        <f>IF(E41="","",SUM(E41:H41))</f>
        <v>0</v>
      </c>
      <c r="K41" s="157">
        <f>I41</f>
        <v>0</v>
      </c>
      <c r="L41" s="43"/>
      <c r="M41" s="103"/>
    </row>
    <row r="42" spans="2:32" ht="12" customHeight="1">
      <c r="B42" s="116"/>
      <c r="C42" s="120"/>
      <c r="D42" s="126"/>
      <c r="E42" s="120"/>
      <c r="F42" s="120"/>
      <c r="G42" s="120"/>
      <c r="H42" s="120"/>
      <c r="I42" s="120"/>
      <c r="J42" s="120"/>
      <c r="K42" s="120"/>
      <c r="L42" s="43"/>
      <c r="M42" s="103"/>
    </row>
    <row r="43" spans="2:32" ht="12" customHeight="1">
      <c r="B43" s="116"/>
      <c r="C43" s="43"/>
      <c r="D43" s="43"/>
      <c r="E43" s="43"/>
      <c r="F43" s="43"/>
      <c r="G43" s="43"/>
      <c r="H43" s="43"/>
      <c r="I43" s="43"/>
      <c r="J43" s="43"/>
      <c r="K43" s="43"/>
      <c r="L43" s="43"/>
      <c r="M43" s="103"/>
    </row>
    <row r="44" spans="2:32" ht="13.95" customHeight="1">
      <c r="B44" s="116"/>
      <c r="C44" s="43"/>
      <c r="D44" s="555">
        <f>基本情報!C6</f>
        <v>7</v>
      </c>
      <c r="E44" s="555"/>
      <c r="F44" s="555"/>
      <c r="G44" s="398" t="s">
        <v>120</v>
      </c>
      <c r="H44" s="398"/>
      <c r="I44" s="398"/>
      <c r="J44" s="398"/>
      <c r="K44" s="398"/>
      <c r="L44" s="43"/>
      <c r="M44" s="103"/>
      <c r="Q44" s="373" t="s">
        <v>406</v>
      </c>
      <c r="R44" s="373"/>
      <c r="S44" s="373"/>
    </row>
    <row r="45" spans="2:32" ht="10.050000000000001" customHeight="1">
      <c r="B45" s="116"/>
      <c r="C45" s="43"/>
      <c r="D45" s="43"/>
      <c r="E45" s="43"/>
      <c r="F45" s="43"/>
      <c r="G45" s="43"/>
      <c r="H45" s="43"/>
      <c r="I45" s="43"/>
      <c r="J45" s="43"/>
      <c r="K45" s="43"/>
      <c r="L45" s="43"/>
      <c r="M45" s="103"/>
      <c r="O45" s="43"/>
      <c r="P45" s="43"/>
      <c r="Q45" s="373"/>
      <c r="R45" s="373"/>
      <c r="S45" s="373"/>
      <c r="T45" s="43"/>
      <c r="U45" s="43"/>
      <c r="V45" s="43"/>
    </row>
    <row r="46" spans="2:32" ht="14.1" customHeight="1">
      <c r="B46" s="116"/>
      <c r="C46" s="121"/>
      <c r="D46" s="399">
        <v>45483</v>
      </c>
      <c r="E46" s="399"/>
      <c r="F46" s="132" t="str">
        <f>IF(G46=""," ",IF(K46&gt;0,"、","及び"))</f>
        <v xml:space="preserve"> </v>
      </c>
      <c r="G46" s="399"/>
      <c r="H46" s="399"/>
      <c r="I46" s="399"/>
      <c r="J46" s="132" t="str">
        <f>IF(K46&gt;0,"及び","")</f>
        <v/>
      </c>
      <c r="K46" s="399"/>
      <c r="L46" s="399"/>
      <c r="M46" s="103"/>
      <c r="O46" s="44"/>
      <c r="P46" s="107"/>
      <c r="Q46" s="373" t="s">
        <v>284</v>
      </c>
      <c r="R46" s="373" t="s">
        <v>292</v>
      </c>
      <c r="S46" s="373"/>
      <c r="T46" s="373" t="s">
        <v>301</v>
      </c>
      <c r="U46" s="373"/>
      <c r="V46" s="373"/>
      <c r="W46" s="170"/>
    </row>
    <row r="47" spans="2:32" ht="17.25" customHeight="1">
      <c r="B47" s="116"/>
      <c r="C47" s="377" t="s">
        <v>122</v>
      </c>
      <c r="D47" s="377"/>
      <c r="E47" s="377"/>
      <c r="F47" s="377"/>
      <c r="G47" s="377"/>
      <c r="H47" s="377"/>
      <c r="I47" s="377"/>
      <c r="J47" s="377"/>
      <c r="K47" s="377"/>
      <c r="L47" s="43"/>
      <c r="M47" s="103"/>
      <c r="O47" s="162"/>
      <c r="P47" s="107"/>
      <c r="Q47" s="373"/>
      <c r="R47" s="373"/>
      <c r="S47" s="373"/>
      <c r="T47" s="373"/>
      <c r="U47" s="373"/>
      <c r="V47" s="373"/>
      <c r="W47" s="170"/>
    </row>
    <row r="48" spans="2:32" ht="12" customHeight="1">
      <c r="B48" s="116"/>
      <c r="C48" s="43"/>
      <c r="D48" s="43"/>
      <c r="E48" s="43"/>
      <c r="F48" s="43"/>
      <c r="G48" s="43"/>
      <c r="H48" s="43"/>
      <c r="I48" s="43"/>
      <c r="J48" s="43"/>
      <c r="K48" s="43"/>
      <c r="L48" s="43"/>
      <c r="M48" s="103"/>
      <c r="O48" s="44"/>
      <c r="P48" s="107"/>
      <c r="Q48" s="373" t="s">
        <v>72</v>
      </c>
      <c r="R48" s="374">
        <v>45306</v>
      </c>
      <c r="S48" s="374"/>
      <c r="T48" s="372" t="s">
        <v>409</v>
      </c>
      <c r="U48" s="372"/>
      <c r="V48" s="372"/>
    </row>
    <row r="49" spans="2:22">
      <c r="B49" s="116"/>
      <c r="C49" s="43"/>
      <c r="D49" s="43"/>
      <c r="E49" s="131"/>
      <c r="F49" s="378" t="s">
        <v>192</v>
      </c>
      <c r="G49" s="378"/>
      <c r="H49" s="378"/>
      <c r="I49" s="44" t="s">
        <v>23</v>
      </c>
      <c r="J49" s="44" t="s">
        <v>156</v>
      </c>
      <c r="K49" s="43"/>
      <c r="L49" s="43"/>
      <c r="M49" s="103"/>
      <c r="O49" s="162"/>
      <c r="P49" s="107"/>
      <c r="Q49" s="373"/>
      <c r="R49" s="374"/>
      <c r="S49" s="374"/>
      <c r="T49" s="372"/>
      <c r="U49" s="372"/>
      <c r="V49" s="372"/>
    </row>
    <row r="50" spans="2:22" ht="12" customHeight="1">
      <c r="B50" s="116"/>
      <c r="C50" s="43"/>
      <c r="D50" s="43"/>
      <c r="E50" s="43"/>
      <c r="F50" s="43"/>
      <c r="G50" s="43"/>
      <c r="H50" s="43"/>
      <c r="I50" s="43"/>
      <c r="J50" s="43"/>
      <c r="K50" s="43"/>
      <c r="L50" s="43"/>
      <c r="M50" s="103"/>
      <c r="O50" s="44"/>
      <c r="P50" s="107"/>
      <c r="Q50" s="397" t="s">
        <v>76</v>
      </c>
      <c r="R50" s="374">
        <v>45483</v>
      </c>
      <c r="S50" s="374"/>
      <c r="T50" s="372" t="s">
        <v>291</v>
      </c>
      <c r="U50" s="372"/>
      <c r="V50" s="372"/>
    </row>
    <row r="51" spans="2:22" ht="14.25" customHeight="1">
      <c r="B51" s="116"/>
      <c r="C51" s="43"/>
      <c r="D51" s="43"/>
      <c r="E51" s="43"/>
      <c r="F51" s="43"/>
      <c r="G51" s="43"/>
      <c r="H51" s="43"/>
      <c r="I51" s="127" t="s">
        <v>13</v>
      </c>
      <c r="J51" s="378" t="s">
        <v>407</v>
      </c>
      <c r="K51" s="378"/>
      <c r="L51" s="43"/>
      <c r="M51" s="103"/>
      <c r="Q51" s="397"/>
      <c r="R51" s="374"/>
      <c r="S51" s="374"/>
      <c r="T51" s="372"/>
      <c r="U51" s="372"/>
      <c r="V51" s="372"/>
    </row>
    <row r="52" spans="2:22" ht="14.4" customHeight="1">
      <c r="B52" s="46"/>
      <c r="C52" s="78"/>
      <c r="D52" s="78"/>
      <c r="E52" s="78"/>
      <c r="F52" s="78"/>
      <c r="G52" s="78"/>
      <c r="H52" s="78"/>
      <c r="I52" s="78"/>
      <c r="J52" s="78"/>
      <c r="K52" s="78"/>
      <c r="L52" s="78"/>
      <c r="M52" s="106"/>
      <c r="Q52" s="373" t="s">
        <v>77</v>
      </c>
      <c r="R52" s="374" t="s">
        <v>408</v>
      </c>
      <c r="S52" s="374"/>
      <c r="T52" s="375" t="s">
        <v>410</v>
      </c>
      <c r="U52" s="375"/>
      <c r="V52" s="375"/>
    </row>
    <row r="53" spans="2:22">
      <c r="Q53" s="373"/>
      <c r="R53" s="374"/>
      <c r="S53" s="374"/>
      <c r="T53" s="375"/>
      <c r="U53" s="375"/>
      <c r="V53" s="375"/>
    </row>
    <row r="54" spans="2:22">
      <c r="U54" s="43"/>
      <c r="V54" s="43"/>
    </row>
    <row r="55" spans="2:22">
      <c r="Q55" s="165">
        <f>R48</f>
        <v>45306</v>
      </c>
      <c r="U55" s="43"/>
      <c r="V55" s="43"/>
    </row>
    <row r="56" spans="2:22">
      <c r="Q56" s="165">
        <f>R50</f>
        <v>45483</v>
      </c>
      <c r="U56" s="43"/>
      <c r="V56" s="43"/>
    </row>
    <row r="57" spans="2:22">
      <c r="Q57" s="165" t="str">
        <f>R52</f>
        <v>令和6年12月×日</v>
      </c>
      <c r="U57" s="43"/>
      <c r="V57" s="43"/>
    </row>
    <row r="58" spans="2:22">
      <c r="U58" s="169"/>
      <c r="V58" s="169"/>
    </row>
    <row r="59" spans="2:22">
      <c r="U59" s="169"/>
      <c r="V59" s="169"/>
    </row>
  </sheetData>
  <mergeCells count="88">
    <mergeCell ref="J3:K3"/>
    <mergeCell ref="C4:D4"/>
    <mergeCell ref="E4:F4"/>
    <mergeCell ref="H6:I6"/>
    <mergeCell ref="J6:K6"/>
    <mergeCell ref="H7:I7"/>
    <mergeCell ref="J7:K7"/>
    <mergeCell ref="E9:G9"/>
    <mergeCell ref="D13:E13"/>
    <mergeCell ref="F13:H13"/>
    <mergeCell ref="I13:K13"/>
    <mergeCell ref="D14:E14"/>
    <mergeCell ref="F14:G14"/>
    <mergeCell ref="I14:K14"/>
    <mergeCell ref="D15:E15"/>
    <mergeCell ref="F15:G15"/>
    <mergeCell ref="I15:K15"/>
    <mergeCell ref="D16:E16"/>
    <mergeCell ref="F16:G16"/>
    <mergeCell ref="I16:K16"/>
    <mergeCell ref="D20:G20"/>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H30:I30"/>
    <mergeCell ref="J30:K30"/>
    <mergeCell ref="D31:G31"/>
    <mergeCell ref="H31:I31"/>
    <mergeCell ref="J31:K31"/>
    <mergeCell ref="J34:K34"/>
    <mergeCell ref="J35:K35"/>
    <mergeCell ref="C38:D38"/>
    <mergeCell ref="E38:F38"/>
    <mergeCell ref="G38:I38"/>
    <mergeCell ref="J38:K38"/>
    <mergeCell ref="C39:D39"/>
    <mergeCell ref="E39:F39"/>
    <mergeCell ref="G39:H39"/>
    <mergeCell ref="X39:Y39"/>
    <mergeCell ref="AA39:AC39"/>
    <mergeCell ref="AE39:AF39"/>
    <mergeCell ref="E40:F40"/>
    <mergeCell ref="G40:H40"/>
    <mergeCell ref="E41:F41"/>
    <mergeCell ref="G41:H41"/>
    <mergeCell ref="D44:F44"/>
    <mergeCell ref="G44:K44"/>
    <mergeCell ref="D46:E46"/>
    <mergeCell ref="G46:I46"/>
    <mergeCell ref="K46:L46"/>
    <mergeCell ref="C47:K47"/>
    <mergeCell ref="F49:H49"/>
    <mergeCell ref="J51:K51"/>
    <mergeCell ref="O1:T2"/>
    <mergeCell ref="D34:G35"/>
    <mergeCell ref="H34:I35"/>
    <mergeCell ref="C40:D41"/>
    <mergeCell ref="Q44:S45"/>
    <mergeCell ref="Q46:Q47"/>
    <mergeCell ref="R46:S47"/>
    <mergeCell ref="T46:V47"/>
    <mergeCell ref="Q48:Q49"/>
    <mergeCell ref="R48:S49"/>
    <mergeCell ref="T48:V49"/>
    <mergeCell ref="Q50:Q51"/>
    <mergeCell ref="R50:S51"/>
    <mergeCell ref="T50:V51"/>
    <mergeCell ref="Q52:Q53"/>
    <mergeCell ref="R52:S53"/>
    <mergeCell ref="T52:V53"/>
    <mergeCell ref="O33:T34"/>
  </mergeCells>
  <phoneticPr fontId="2"/>
  <dataValidations count="2">
    <dataValidation type="list" allowBlank="1" showInputMessage="1" showErrorMessage="1" sqref="I15:K15" xr:uid="{00000000-0002-0000-0400-000000000000}">
      <formula1>$O$14:$O$15</formula1>
    </dataValidation>
    <dataValidation type="list" allowBlank="1" showInputMessage="1" showErrorMessage="1" sqref="K46:L46 D46:E46 G46:I46" xr:uid="{00000000-0002-0000-0400-000001000000}">
      <formula1>$Q$55:$Q$58</formula1>
    </dataValidation>
  </dataValidations>
  <printOptions horizontalCentered="1" verticalCentered="1"/>
  <pageMargins left="0.70866141732283472" right="0.70866141732283472" top="0.39370078740157483" bottom="0.39370078740157483" header="0.31496062992125984" footer="0.31496062992125984"/>
  <pageSetup paperSize="9" fitToWidth="0" orientation="portrait" blackAndWhite="1" r:id="rId1"/>
  <headerFooter>
    <oddHeader>&amp;L&amp;"ＭＳ 明朝,標準"別紙1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V103"/>
  <sheetViews>
    <sheetView showGridLines="0" showZeros="0" zoomScaleSheetLayoutView="100" workbookViewId="0">
      <pane xSplit="1" ySplit="12" topLeftCell="B13" activePane="bottomRight" state="frozen"/>
      <selection pane="topRight"/>
      <selection pane="bottomLeft"/>
      <selection pane="bottomRight" activeCell="C5" sqref="C5"/>
    </sheetView>
  </sheetViews>
  <sheetFormatPr defaultColWidth="8.09765625" defaultRowHeight="14.4"/>
  <cols>
    <col min="1" max="1" width="3.296875" style="40" customWidth="1"/>
    <col min="2" max="2" width="2.69921875" style="171" customWidth="1"/>
    <col min="3" max="8" width="12.69921875" style="40" customWidth="1"/>
    <col min="9" max="10" width="2.69921875" style="40" customWidth="1"/>
    <col min="11" max="11" width="13.3984375" style="40" customWidth="1"/>
    <col min="12" max="13" width="8.09765625" style="40"/>
    <col min="14" max="14" width="8.19921875" style="40" bestFit="1" customWidth="1"/>
    <col min="15" max="16384" width="8.09765625" style="40"/>
  </cols>
  <sheetData>
    <row r="1" spans="1:13" ht="15.6" customHeight="1">
      <c r="C1" s="175" t="s">
        <v>141</v>
      </c>
      <c r="D1" s="175"/>
      <c r="E1" s="175"/>
      <c r="F1" s="175"/>
      <c r="G1" s="202"/>
      <c r="H1" s="202"/>
    </row>
    <row r="2" spans="1:13" ht="15.6" customHeight="1">
      <c r="C2" s="176" t="s">
        <v>213</v>
      </c>
      <c r="D2" s="181" t="s">
        <v>65</v>
      </c>
      <c r="E2" s="478" t="s">
        <v>66</v>
      </c>
      <c r="F2" s="479"/>
      <c r="G2" s="201"/>
      <c r="H2" s="202"/>
      <c r="K2" s="211" t="s">
        <v>332</v>
      </c>
    </row>
    <row r="3" spans="1:13" ht="15.6" customHeight="1">
      <c r="C3" s="482" t="str">
        <f>'収支報告書（1月）'!I15</f>
        <v>面積・単価で按分</v>
      </c>
      <c r="D3" s="182" t="s">
        <v>142</v>
      </c>
      <c r="E3" s="182" t="s">
        <v>40</v>
      </c>
      <c r="F3" s="182" t="s">
        <v>143</v>
      </c>
      <c r="G3" s="201"/>
      <c r="H3" s="202"/>
      <c r="K3" s="212" t="s">
        <v>118</v>
      </c>
    </row>
    <row r="4" spans="1:13" ht="15.6" customHeight="1">
      <c r="C4" s="483"/>
      <c r="D4" s="183">
        <f>'収支報告書（1月）'!E41</f>
        <v>0</v>
      </c>
      <c r="E4" s="183">
        <f>'収支報告書（1月）'!G41</f>
        <v>0</v>
      </c>
      <c r="F4" s="183">
        <f>'収支報告書（1月）'!I41</f>
        <v>0</v>
      </c>
      <c r="G4" s="203"/>
      <c r="H4" s="202"/>
    </row>
    <row r="5" spans="1:13" ht="15.6" customHeight="1">
      <c r="C5" s="175"/>
      <c r="D5" s="184" t="s">
        <v>147</v>
      </c>
      <c r="E5" s="193" t="e">
        <f>IF(E102-E4=0,"OK!",E102-E4)</f>
        <v>#DIV/0!</v>
      </c>
      <c r="F5" s="193" t="e">
        <f>IF(F102-F4=0,"OK!",F102-F4)</f>
        <v>#DIV/0!</v>
      </c>
      <c r="G5" s="203"/>
      <c r="H5" s="202"/>
    </row>
    <row r="6" spans="1:13" ht="8.4" customHeight="1">
      <c r="D6" s="185"/>
      <c r="E6" s="185"/>
      <c r="F6" s="185"/>
    </row>
    <row r="7" spans="1:13" ht="6.6" customHeight="1">
      <c r="A7" s="115"/>
      <c r="B7" s="173"/>
      <c r="C7" s="47"/>
      <c r="D7" s="69"/>
      <c r="E7" s="69"/>
      <c r="F7" s="69"/>
      <c r="G7" s="47"/>
      <c r="H7" s="47"/>
      <c r="I7" s="102"/>
      <c r="J7" s="43"/>
    </row>
    <row r="8" spans="1:13" ht="6.6" customHeight="1">
      <c r="A8" s="116"/>
      <c r="B8" s="169"/>
      <c r="C8" s="43"/>
      <c r="D8" s="43"/>
      <c r="E8" s="43"/>
      <c r="F8" s="43"/>
      <c r="G8" s="43"/>
      <c r="H8" s="43"/>
      <c r="I8" s="103"/>
      <c r="J8" s="43"/>
    </row>
    <row r="9" spans="1:13" ht="19.95" customHeight="1">
      <c r="A9" s="116"/>
      <c r="B9" s="169"/>
      <c r="C9" s="43" t="s">
        <v>81</v>
      </c>
      <c r="D9" s="43"/>
      <c r="E9" s="44" t="s">
        <v>28</v>
      </c>
      <c r="F9" s="480" t="str">
        <f>基本情報!C7</f>
        <v>魚沼集落協定</v>
      </c>
      <c r="G9" s="480"/>
      <c r="H9" s="98" t="s">
        <v>19</v>
      </c>
      <c r="I9" s="103"/>
      <c r="J9" s="43"/>
    </row>
    <row r="10" spans="1:13" ht="15" customHeight="1">
      <c r="A10" s="116"/>
      <c r="B10" s="169"/>
      <c r="C10" s="177"/>
      <c r="D10" s="186" t="s">
        <v>65</v>
      </c>
      <c r="E10" s="429" t="s">
        <v>66</v>
      </c>
      <c r="F10" s="428"/>
      <c r="G10" s="360" t="s">
        <v>69</v>
      </c>
      <c r="H10" s="481"/>
      <c r="I10" s="103"/>
      <c r="J10" s="43"/>
    </row>
    <row r="11" spans="1:13" s="41" customFormat="1" ht="15" customHeight="1">
      <c r="A11" s="117"/>
      <c r="B11" s="162"/>
      <c r="C11" s="125" t="s">
        <v>57</v>
      </c>
      <c r="D11" s="187" t="s">
        <v>59</v>
      </c>
      <c r="E11" s="138" t="s">
        <v>59</v>
      </c>
      <c r="F11" s="125" t="s">
        <v>60</v>
      </c>
      <c r="G11" s="73" t="s">
        <v>59</v>
      </c>
      <c r="H11" s="50" t="s">
        <v>60</v>
      </c>
      <c r="I11" s="104"/>
      <c r="J11" s="44"/>
      <c r="K11" s="213" t="s">
        <v>217</v>
      </c>
    </row>
    <row r="12" spans="1:13" s="41" customFormat="1" ht="15" customHeight="1">
      <c r="A12" s="117"/>
      <c r="B12" s="162"/>
      <c r="C12" s="119">
        <f>細目書内訳!B13</f>
        <v>0</v>
      </c>
      <c r="D12" s="188" t="s">
        <v>72</v>
      </c>
      <c r="E12" s="139" t="s">
        <v>76</v>
      </c>
      <c r="F12" s="119" t="s">
        <v>77</v>
      </c>
      <c r="G12" s="75" t="s">
        <v>62</v>
      </c>
      <c r="H12" s="207" t="s">
        <v>77</v>
      </c>
      <c r="I12" s="104"/>
      <c r="J12" s="44"/>
      <c r="K12" s="214" t="s">
        <v>216</v>
      </c>
    </row>
    <row r="13" spans="1:13" s="42" customFormat="1" ht="15" customHeight="1">
      <c r="A13" s="172" t="s">
        <v>252</v>
      </c>
      <c r="B13" s="45">
        <v>1</v>
      </c>
      <c r="C13" s="178" t="str">
        <f>細目書内訳!B14</f>
        <v/>
      </c>
      <c r="D13" s="189">
        <f>細目書内訳!C14</f>
        <v>0</v>
      </c>
      <c r="E13" s="194" t="e">
        <f>細目書内訳!D14</f>
        <v>#DIV/0!</v>
      </c>
      <c r="F13" s="198" t="e">
        <f>細目書内訳!H14</f>
        <v>#DIV/0!</v>
      </c>
      <c r="G13" s="204" t="e">
        <f t="shared" ref="G13:G76" si="0">SUM(D13:E13)</f>
        <v>#DIV/0!</v>
      </c>
      <c r="H13" s="208" t="e">
        <f t="shared" ref="H13:H76" si="1">F13</f>
        <v>#DIV/0!</v>
      </c>
      <c r="I13" s="105"/>
      <c r="J13" s="107"/>
      <c r="K13" s="215">
        <f>細目書内訳!M14</f>
        <v>0</v>
      </c>
      <c r="L13" s="41"/>
      <c r="M13" s="41"/>
    </row>
    <row r="14" spans="1:13" s="42" customFormat="1" ht="15" customHeight="1">
      <c r="A14" s="172" t="s">
        <v>253</v>
      </c>
      <c r="B14" s="45">
        <v>2</v>
      </c>
      <c r="C14" s="178" t="str">
        <f>細目書内訳!B15</f>
        <v/>
      </c>
      <c r="D14" s="189">
        <f>細目書内訳!C15</f>
        <v>0</v>
      </c>
      <c r="E14" s="194" t="e">
        <f>細目書内訳!D15</f>
        <v>#DIV/0!</v>
      </c>
      <c r="F14" s="198" t="e">
        <f>細目書内訳!H15</f>
        <v>#DIV/0!</v>
      </c>
      <c r="G14" s="204" t="e">
        <f t="shared" si="0"/>
        <v>#DIV/0!</v>
      </c>
      <c r="H14" s="208" t="e">
        <f t="shared" si="1"/>
        <v>#DIV/0!</v>
      </c>
      <c r="I14" s="105"/>
      <c r="J14" s="107"/>
      <c r="K14" s="216">
        <f>細目書内訳!M15</f>
        <v>0</v>
      </c>
    </row>
    <row r="15" spans="1:13" s="42" customFormat="1" ht="15" customHeight="1">
      <c r="A15" s="172" t="s">
        <v>254</v>
      </c>
      <c r="B15" s="45">
        <v>3</v>
      </c>
      <c r="C15" s="178" t="str">
        <f>細目書内訳!B16</f>
        <v/>
      </c>
      <c r="D15" s="189">
        <f>細目書内訳!C16</f>
        <v>0</v>
      </c>
      <c r="E15" s="194" t="e">
        <f>細目書内訳!D16</f>
        <v>#DIV/0!</v>
      </c>
      <c r="F15" s="198" t="e">
        <f>細目書内訳!H16</f>
        <v>#DIV/0!</v>
      </c>
      <c r="G15" s="204" t="e">
        <f t="shared" si="0"/>
        <v>#DIV/0!</v>
      </c>
      <c r="H15" s="208" t="e">
        <f t="shared" si="1"/>
        <v>#DIV/0!</v>
      </c>
      <c r="I15" s="105"/>
      <c r="J15" s="107"/>
      <c r="K15" s="216">
        <f>細目書内訳!M16</f>
        <v>0</v>
      </c>
    </row>
    <row r="16" spans="1:13" s="42" customFormat="1" ht="15" customHeight="1">
      <c r="A16" s="172" t="s">
        <v>255</v>
      </c>
      <c r="B16" s="45">
        <v>4</v>
      </c>
      <c r="C16" s="178" t="str">
        <f>細目書内訳!B17</f>
        <v/>
      </c>
      <c r="D16" s="189">
        <f>細目書内訳!C17</f>
        <v>0</v>
      </c>
      <c r="E16" s="194" t="e">
        <f>細目書内訳!D17</f>
        <v>#DIV/0!</v>
      </c>
      <c r="F16" s="198" t="e">
        <f>細目書内訳!H17</f>
        <v>#DIV/0!</v>
      </c>
      <c r="G16" s="204" t="e">
        <f t="shared" si="0"/>
        <v>#DIV/0!</v>
      </c>
      <c r="H16" s="208" t="e">
        <f t="shared" si="1"/>
        <v>#DIV/0!</v>
      </c>
      <c r="I16" s="105"/>
      <c r="J16" s="107"/>
      <c r="K16" s="216">
        <f>細目書内訳!M17</f>
        <v>0</v>
      </c>
    </row>
    <row r="17" spans="1:22" s="42" customFormat="1" ht="15" customHeight="1">
      <c r="A17" s="172" t="s">
        <v>256</v>
      </c>
      <c r="B17" s="45">
        <v>5</v>
      </c>
      <c r="C17" s="178" t="str">
        <f>細目書内訳!B18</f>
        <v/>
      </c>
      <c r="D17" s="189">
        <f>細目書内訳!C18</f>
        <v>0</v>
      </c>
      <c r="E17" s="194" t="e">
        <f>細目書内訳!D18</f>
        <v>#DIV/0!</v>
      </c>
      <c r="F17" s="198" t="e">
        <f>細目書内訳!H18</f>
        <v>#DIV/0!</v>
      </c>
      <c r="G17" s="204" t="e">
        <f t="shared" si="0"/>
        <v>#DIV/0!</v>
      </c>
      <c r="H17" s="208" t="e">
        <f t="shared" si="1"/>
        <v>#DIV/0!</v>
      </c>
      <c r="I17" s="105"/>
      <c r="J17" s="107"/>
      <c r="K17" s="216">
        <f>細目書内訳!M18</f>
        <v>0</v>
      </c>
    </row>
    <row r="18" spans="1:22" s="42" customFormat="1" ht="15" customHeight="1">
      <c r="A18" s="172" t="s">
        <v>182</v>
      </c>
      <c r="B18" s="45">
        <v>6</v>
      </c>
      <c r="C18" s="178" t="str">
        <f>細目書内訳!B19</f>
        <v/>
      </c>
      <c r="D18" s="189">
        <f>細目書内訳!C19</f>
        <v>0</v>
      </c>
      <c r="E18" s="194" t="e">
        <f>細目書内訳!D19</f>
        <v>#DIV/0!</v>
      </c>
      <c r="F18" s="198" t="e">
        <f>細目書内訳!H19</f>
        <v>#DIV/0!</v>
      </c>
      <c r="G18" s="204" t="e">
        <f t="shared" si="0"/>
        <v>#DIV/0!</v>
      </c>
      <c r="H18" s="208" t="e">
        <f t="shared" si="1"/>
        <v>#DIV/0!</v>
      </c>
      <c r="I18" s="105"/>
      <c r="J18" s="107"/>
      <c r="K18" s="216">
        <f>細目書内訳!M19</f>
        <v>0</v>
      </c>
    </row>
    <row r="19" spans="1:22" s="42" customFormat="1" ht="15" customHeight="1">
      <c r="A19" s="172" t="s">
        <v>228</v>
      </c>
      <c r="B19" s="45">
        <v>7</v>
      </c>
      <c r="C19" s="178" t="str">
        <f>細目書内訳!B20</f>
        <v/>
      </c>
      <c r="D19" s="189">
        <f>細目書内訳!C20</f>
        <v>0</v>
      </c>
      <c r="E19" s="194" t="e">
        <f>細目書内訳!D20</f>
        <v>#DIV/0!</v>
      </c>
      <c r="F19" s="198" t="e">
        <f>細目書内訳!H20</f>
        <v>#DIV/0!</v>
      </c>
      <c r="G19" s="204" t="e">
        <f t="shared" si="0"/>
        <v>#DIV/0!</v>
      </c>
      <c r="H19" s="208" t="e">
        <f t="shared" si="1"/>
        <v>#DIV/0!</v>
      </c>
      <c r="I19" s="105"/>
      <c r="J19" s="107"/>
      <c r="K19" s="216">
        <f>細目書内訳!M20</f>
        <v>0</v>
      </c>
    </row>
    <row r="20" spans="1:22" s="42" customFormat="1" ht="15" customHeight="1">
      <c r="A20" s="172" t="s">
        <v>259</v>
      </c>
      <c r="B20" s="45">
        <v>8</v>
      </c>
      <c r="C20" s="178" t="str">
        <f>細目書内訳!B21</f>
        <v/>
      </c>
      <c r="D20" s="189">
        <f>細目書内訳!C21</f>
        <v>0</v>
      </c>
      <c r="E20" s="194" t="e">
        <f>細目書内訳!D21</f>
        <v>#DIV/0!</v>
      </c>
      <c r="F20" s="198" t="e">
        <f>細目書内訳!H21</f>
        <v>#DIV/0!</v>
      </c>
      <c r="G20" s="204" t="e">
        <f t="shared" si="0"/>
        <v>#DIV/0!</v>
      </c>
      <c r="H20" s="208" t="e">
        <f t="shared" si="1"/>
        <v>#DIV/0!</v>
      </c>
      <c r="I20" s="105"/>
      <c r="J20" s="107"/>
      <c r="K20" s="216">
        <f>細目書内訳!M21</f>
        <v>0</v>
      </c>
    </row>
    <row r="21" spans="1:22" s="42" customFormat="1" ht="15" customHeight="1">
      <c r="A21" s="172" t="s">
        <v>110</v>
      </c>
      <c r="B21" s="45">
        <v>9</v>
      </c>
      <c r="C21" s="178" t="str">
        <f>細目書内訳!B22</f>
        <v/>
      </c>
      <c r="D21" s="189">
        <f>細目書内訳!C22</f>
        <v>0</v>
      </c>
      <c r="E21" s="194" t="e">
        <f>細目書内訳!D22</f>
        <v>#DIV/0!</v>
      </c>
      <c r="F21" s="198" t="e">
        <f>細目書内訳!H22</f>
        <v>#DIV/0!</v>
      </c>
      <c r="G21" s="204" t="e">
        <f t="shared" si="0"/>
        <v>#DIV/0!</v>
      </c>
      <c r="H21" s="208" t="e">
        <f t="shared" si="1"/>
        <v>#DIV/0!</v>
      </c>
      <c r="I21" s="105"/>
      <c r="J21" s="107"/>
      <c r="K21" s="216">
        <f>細目書内訳!M22</f>
        <v>0</v>
      </c>
      <c r="M21" s="477" t="s">
        <v>149</v>
      </c>
      <c r="N21" s="477"/>
      <c r="O21" s="477"/>
      <c r="P21" s="477"/>
      <c r="Q21" s="477"/>
      <c r="R21" s="477"/>
    </row>
    <row r="22" spans="1:22" s="42" customFormat="1" ht="15" customHeight="1">
      <c r="A22" s="172" t="s">
        <v>260</v>
      </c>
      <c r="B22" s="45">
        <v>10</v>
      </c>
      <c r="C22" s="178" t="str">
        <f>細目書内訳!B23</f>
        <v/>
      </c>
      <c r="D22" s="189">
        <f>細目書内訳!C23</f>
        <v>0</v>
      </c>
      <c r="E22" s="194" t="e">
        <f>細目書内訳!D23</f>
        <v>#DIV/0!</v>
      </c>
      <c r="F22" s="198" t="e">
        <f>細目書内訳!H23</f>
        <v>#DIV/0!</v>
      </c>
      <c r="G22" s="204" t="e">
        <f t="shared" si="0"/>
        <v>#DIV/0!</v>
      </c>
      <c r="H22" s="208" t="e">
        <f t="shared" si="1"/>
        <v>#DIV/0!</v>
      </c>
      <c r="I22" s="105"/>
      <c r="J22" s="107"/>
      <c r="K22" s="216">
        <f>細目書内訳!M23</f>
        <v>0</v>
      </c>
      <c r="M22" s="477"/>
      <c r="N22" s="477"/>
      <c r="O22" s="477"/>
      <c r="P22" s="477"/>
      <c r="Q22" s="477"/>
      <c r="R22" s="477"/>
    </row>
    <row r="23" spans="1:22" s="42" customFormat="1" ht="15" customHeight="1">
      <c r="A23" s="172" t="s">
        <v>262</v>
      </c>
      <c r="B23" s="45">
        <v>11</v>
      </c>
      <c r="C23" s="178" t="str">
        <f>細目書内訳!B24</f>
        <v/>
      </c>
      <c r="D23" s="189">
        <f>細目書内訳!C24</f>
        <v>0</v>
      </c>
      <c r="E23" s="194" t="e">
        <f>細目書内訳!D24</f>
        <v>#DIV/0!</v>
      </c>
      <c r="F23" s="198" t="e">
        <f>細目書内訳!H24</f>
        <v>#DIV/0!</v>
      </c>
      <c r="G23" s="204" t="e">
        <f t="shared" si="0"/>
        <v>#DIV/0!</v>
      </c>
      <c r="H23" s="208" t="e">
        <f t="shared" si="1"/>
        <v>#DIV/0!</v>
      </c>
      <c r="I23" s="105"/>
      <c r="J23" s="107"/>
      <c r="K23" s="216">
        <f>細目書内訳!M24</f>
        <v>0</v>
      </c>
      <c r="M23" s="42" t="s">
        <v>358</v>
      </c>
      <c r="U23" s="221" t="s">
        <v>250</v>
      </c>
      <c r="V23" s="221"/>
    </row>
    <row r="24" spans="1:22" s="42" customFormat="1" ht="15" customHeight="1">
      <c r="A24" s="172" t="s">
        <v>265</v>
      </c>
      <c r="B24" s="45">
        <v>12</v>
      </c>
      <c r="C24" s="178" t="str">
        <f>細目書内訳!B25</f>
        <v/>
      </c>
      <c r="D24" s="189">
        <f>細目書内訳!C25</f>
        <v>0</v>
      </c>
      <c r="E24" s="194" t="e">
        <f>細目書内訳!D25</f>
        <v>#DIV/0!</v>
      </c>
      <c r="F24" s="198" t="e">
        <f>細目書内訳!H25</f>
        <v>#DIV/0!</v>
      </c>
      <c r="G24" s="204" t="e">
        <f t="shared" si="0"/>
        <v>#DIV/0!</v>
      </c>
      <c r="H24" s="208" t="e">
        <f t="shared" si="1"/>
        <v>#DIV/0!</v>
      </c>
      <c r="I24" s="105"/>
      <c r="J24" s="107"/>
      <c r="K24" s="216">
        <f>細目書内訳!M25</f>
        <v>0</v>
      </c>
      <c r="M24" s="42" t="s">
        <v>383</v>
      </c>
    </row>
    <row r="25" spans="1:22" s="42" customFormat="1" ht="15" customHeight="1">
      <c r="A25" s="172" t="s">
        <v>266</v>
      </c>
      <c r="B25" s="45">
        <v>13</v>
      </c>
      <c r="C25" s="178" t="str">
        <f>細目書内訳!B26</f>
        <v/>
      </c>
      <c r="D25" s="189">
        <f>細目書内訳!C26</f>
        <v>0</v>
      </c>
      <c r="E25" s="194" t="e">
        <f>細目書内訳!D26</f>
        <v>#DIV/0!</v>
      </c>
      <c r="F25" s="198" t="e">
        <f>細目書内訳!H26</f>
        <v>#DIV/0!</v>
      </c>
      <c r="G25" s="204" t="e">
        <f t="shared" si="0"/>
        <v>#DIV/0!</v>
      </c>
      <c r="H25" s="208" t="e">
        <f t="shared" si="1"/>
        <v>#DIV/0!</v>
      </c>
      <c r="I25" s="105"/>
      <c r="J25" s="107"/>
      <c r="K25" s="216">
        <f>細目書内訳!M26</f>
        <v>0</v>
      </c>
      <c r="M25" s="42" t="s">
        <v>384</v>
      </c>
    </row>
    <row r="26" spans="1:22" s="42" customFormat="1" ht="15" customHeight="1">
      <c r="A26" s="172" t="s">
        <v>267</v>
      </c>
      <c r="B26" s="45">
        <v>14</v>
      </c>
      <c r="C26" s="178" t="str">
        <f>細目書内訳!B27</f>
        <v/>
      </c>
      <c r="D26" s="189">
        <f>細目書内訳!C27</f>
        <v>0</v>
      </c>
      <c r="E26" s="194" t="e">
        <f>細目書内訳!D27</f>
        <v>#DIV/0!</v>
      </c>
      <c r="F26" s="198" t="e">
        <f>細目書内訳!H27</f>
        <v>#DIV/0!</v>
      </c>
      <c r="G26" s="204" t="e">
        <f t="shared" si="0"/>
        <v>#DIV/0!</v>
      </c>
      <c r="H26" s="208" t="e">
        <f t="shared" si="1"/>
        <v>#DIV/0!</v>
      </c>
      <c r="I26" s="105"/>
      <c r="J26" s="107"/>
      <c r="K26" s="216">
        <f>細目書内訳!M27</f>
        <v>0</v>
      </c>
      <c r="M26" s="42" t="s">
        <v>46</v>
      </c>
    </row>
    <row r="27" spans="1:22" s="42" customFormat="1" ht="15" customHeight="1">
      <c r="A27" s="172" t="s">
        <v>269</v>
      </c>
      <c r="B27" s="45">
        <v>15</v>
      </c>
      <c r="C27" s="178" t="str">
        <f>細目書内訳!B28</f>
        <v/>
      </c>
      <c r="D27" s="189">
        <f>細目書内訳!C28</f>
        <v>0</v>
      </c>
      <c r="E27" s="194" t="e">
        <f>細目書内訳!D28</f>
        <v>#DIV/0!</v>
      </c>
      <c r="F27" s="198" t="e">
        <f>細目書内訳!H28</f>
        <v>#DIV/0!</v>
      </c>
      <c r="G27" s="204" t="e">
        <f t="shared" si="0"/>
        <v>#DIV/0!</v>
      </c>
      <c r="H27" s="208" t="e">
        <f t="shared" si="1"/>
        <v>#DIV/0!</v>
      </c>
      <c r="I27" s="105"/>
      <c r="J27" s="107"/>
      <c r="K27" s="216">
        <f>細目書内訳!M28</f>
        <v>0</v>
      </c>
      <c r="M27" s="42" t="s">
        <v>385</v>
      </c>
    </row>
    <row r="28" spans="1:22" s="42" customFormat="1" ht="15" customHeight="1">
      <c r="A28" s="172" t="s">
        <v>270</v>
      </c>
      <c r="B28" s="45">
        <v>16</v>
      </c>
      <c r="C28" s="178" t="str">
        <f>細目書内訳!B29</f>
        <v/>
      </c>
      <c r="D28" s="189">
        <f>細目書内訳!C29</f>
        <v>0</v>
      </c>
      <c r="E28" s="194" t="e">
        <f>細目書内訳!D29</f>
        <v>#DIV/0!</v>
      </c>
      <c r="F28" s="198" t="e">
        <f>細目書内訳!H29</f>
        <v>#DIV/0!</v>
      </c>
      <c r="G28" s="204" t="e">
        <f t="shared" si="0"/>
        <v>#DIV/0!</v>
      </c>
      <c r="H28" s="208" t="e">
        <f t="shared" si="1"/>
        <v>#DIV/0!</v>
      </c>
      <c r="I28" s="105"/>
      <c r="J28" s="107"/>
      <c r="K28" s="216">
        <f>細目書内訳!M29</f>
        <v>0</v>
      </c>
      <c r="M28" s="42" t="s">
        <v>2</v>
      </c>
    </row>
    <row r="29" spans="1:22" s="42" customFormat="1" ht="15" customHeight="1">
      <c r="A29" s="172" t="s">
        <v>271</v>
      </c>
      <c r="B29" s="45">
        <v>17</v>
      </c>
      <c r="C29" s="178" t="str">
        <f>細目書内訳!B30</f>
        <v/>
      </c>
      <c r="D29" s="189">
        <f>細目書内訳!C30</f>
        <v>0</v>
      </c>
      <c r="E29" s="194" t="e">
        <f>細目書内訳!D30</f>
        <v>#DIV/0!</v>
      </c>
      <c r="F29" s="198" t="e">
        <f>細目書内訳!H30</f>
        <v>#DIV/0!</v>
      </c>
      <c r="G29" s="204" t="e">
        <f t="shared" si="0"/>
        <v>#DIV/0!</v>
      </c>
      <c r="H29" s="208" t="e">
        <f t="shared" si="1"/>
        <v>#DIV/0!</v>
      </c>
      <c r="I29" s="105"/>
      <c r="J29" s="107"/>
      <c r="K29" s="216">
        <f>細目書内訳!M30</f>
        <v>0</v>
      </c>
    </row>
    <row r="30" spans="1:22" s="42" customFormat="1" ht="15" customHeight="1">
      <c r="A30" s="172" t="s">
        <v>272</v>
      </c>
      <c r="B30" s="45">
        <v>18</v>
      </c>
      <c r="C30" s="178" t="str">
        <f>細目書内訳!B31</f>
        <v/>
      </c>
      <c r="D30" s="189">
        <f>細目書内訳!C31</f>
        <v>0</v>
      </c>
      <c r="E30" s="194" t="e">
        <f>細目書内訳!D31</f>
        <v>#DIV/0!</v>
      </c>
      <c r="F30" s="198" t="e">
        <f>細目書内訳!H31</f>
        <v>#DIV/0!</v>
      </c>
      <c r="G30" s="204" t="e">
        <f t="shared" si="0"/>
        <v>#DIV/0!</v>
      </c>
      <c r="H30" s="208" t="e">
        <f t="shared" si="1"/>
        <v>#DIV/0!</v>
      </c>
      <c r="I30" s="105"/>
      <c r="J30" s="107"/>
      <c r="K30" s="216">
        <f>細目書内訳!M31</f>
        <v>0</v>
      </c>
    </row>
    <row r="31" spans="1:22" s="42" customFormat="1" ht="15" customHeight="1">
      <c r="A31" s="172" t="s">
        <v>35</v>
      </c>
      <c r="B31" s="45">
        <v>19</v>
      </c>
      <c r="C31" s="178" t="str">
        <f>細目書内訳!B32</f>
        <v/>
      </c>
      <c r="D31" s="189">
        <f>細目書内訳!C32</f>
        <v>0</v>
      </c>
      <c r="E31" s="194" t="e">
        <f>細目書内訳!D32</f>
        <v>#DIV/0!</v>
      </c>
      <c r="F31" s="198" t="e">
        <f>細目書内訳!H32</f>
        <v>#DIV/0!</v>
      </c>
      <c r="G31" s="204" t="e">
        <f t="shared" si="0"/>
        <v>#DIV/0!</v>
      </c>
      <c r="H31" s="208" t="e">
        <f t="shared" si="1"/>
        <v>#DIV/0!</v>
      </c>
      <c r="I31" s="105"/>
      <c r="J31" s="107"/>
      <c r="K31" s="216">
        <f>細目書内訳!M32</f>
        <v>0</v>
      </c>
    </row>
    <row r="32" spans="1:22" s="42" customFormat="1" ht="15" customHeight="1">
      <c r="A32" s="172" t="s">
        <v>273</v>
      </c>
      <c r="B32" s="45">
        <v>20</v>
      </c>
      <c r="C32" s="178" t="str">
        <f>細目書内訳!B33</f>
        <v/>
      </c>
      <c r="D32" s="189">
        <f>細目書内訳!C33</f>
        <v>0</v>
      </c>
      <c r="E32" s="194" t="e">
        <f>細目書内訳!D33</f>
        <v>#DIV/0!</v>
      </c>
      <c r="F32" s="198" t="e">
        <f>細目書内訳!H33</f>
        <v>#DIV/0!</v>
      </c>
      <c r="G32" s="204" t="e">
        <f t="shared" si="0"/>
        <v>#DIV/0!</v>
      </c>
      <c r="H32" s="208" t="e">
        <f t="shared" si="1"/>
        <v>#DIV/0!</v>
      </c>
      <c r="I32" s="105"/>
      <c r="J32" s="107"/>
      <c r="K32" s="216">
        <f>細目書内訳!M33</f>
        <v>0</v>
      </c>
      <c r="L32" s="185"/>
      <c r="M32" s="477" t="s">
        <v>7</v>
      </c>
      <c r="N32" s="477"/>
      <c r="O32" s="477"/>
      <c r="P32" s="477"/>
      <c r="Q32" s="477"/>
      <c r="R32" s="477"/>
    </row>
    <row r="33" spans="1:18" s="42" customFormat="1" ht="15" customHeight="1">
      <c r="A33" s="172" t="s">
        <v>274</v>
      </c>
      <c r="B33" s="45">
        <v>21</v>
      </c>
      <c r="C33" s="178" t="str">
        <f>細目書内訳!B34</f>
        <v/>
      </c>
      <c r="D33" s="189">
        <f>細目書内訳!C34</f>
        <v>0</v>
      </c>
      <c r="E33" s="194" t="e">
        <f>細目書内訳!D34</f>
        <v>#DIV/0!</v>
      </c>
      <c r="F33" s="198" t="e">
        <f>細目書内訳!H34</f>
        <v>#DIV/0!</v>
      </c>
      <c r="G33" s="204" t="e">
        <f t="shared" si="0"/>
        <v>#DIV/0!</v>
      </c>
      <c r="H33" s="208" t="e">
        <f t="shared" si="1"/>
        <v>#DIV/0!</v>
      </c>
      <c r="I33" s="105"/>
      <c r="J33" s="107"/>
      <c r="K33" s="216">
        <f>細目書内訳!M34</f>
        <v>0</v>
      </c>
      <c r="L33" s="185"/>
      <c r="M33" s="477"/>
      <c r="N33" s="477"/>
      <c r="O33" s="477"/>
      <c r="P33" s="477"/>
      <c r="Q33" s="477"/>
      <c r="R33" s="477"/>
    </row>
    <row r="34" spans="1:18" s="42" customFormat="1" ht="15" customHeight="1">
      <c r="A34" s="172" t="s">
        <v>100</v>
      </c>
      <c r="B34" s="45">
        <v>22</v>
      </c>
      <c r="C34" s="178" t="str">
        <f>細目書内訳!B35</f>
        <v/>
      </c>
      <c r="D34" s="189">
        <f>細目書内訳!C35</f>
        <v>0</v>
      </c>
      <c r="E34" s="194" t="e">
        <f>細目書内訳!D35</f>
        <v>#DIV/0!</v>
      </c>
      <c r="F34" s="198" t="e">
        <f>細目書内訳!H35</f>
        <v>#DIV/0!</v>
      </c>
      <c r="G34" s="204" t="e">
        <f t="shared" si="0"/>
        <v>#DIV/0!</v>
      </c>
      <c r="H34" s="208" t="e">
        <f t="shared" si="1"/>
        <v>#DIV/0!</v>
      </c>
      <c r="I34" s="105"/>
      <c r="J34" s="107"/>
      <c r="K34" s="216">
        <f>細目書内訳!M35</f>
        <v>0</v>
      </c>
      <c r="L34" s="40"/>
      <c r="M34" s="40" t="s">
        <v>302</v>
      </c>
    </row>
    <row r="35" spans="1:18" s="42" customFormat="1" ht="15" customHeight="1">
      <c r="A35" s="172" t="s">
        <v>275</v>
      </c>
      <c r="B35" s="45">
        <v>23</v>
      </c>
      <c r="C35" s="178" t="str">
        <f>細目書内訳!B36</f>
        <v/>
      </c>
      <c r="D35" s="189">
        <f>細目書内訳!C36</f>
        <v>0</v>
      </c>
      <c r="E35" s="194" t="e">
        <f>細目書内訳!D36</f>
        <v>#DIV/0!</v>
      </c>
      <c r="F35" s="198" t="e">
        <f>細目書内訳!H36</f>
        <v>#DIV/0!</v>
      </c>
      <c r="G35" s="204" t="e">
        <f t="shared" si="0"/>
        <v>#DIV/0!</v>
      </c>
      <c r="H35" s="208" t="e">
        <f t="shared" si="1"/>
        <v>#DIV/0!</v>
      </c>
      <c r="I35" s="105"/>
      <c r="J35" s="107"/>
      <c r="K35" s="216">
        <f>細目書内訳!M36</f>
        <v>0</v>
      </c>
      <c r="L35" s="40"/>
      <c r="M35" s="40" t="s">
        <v>295</v>
      </c>
    </row>
    <row r="36" spans="1:18" s="42" customFormat="1" ht="15" customHeight="1">
      <c r="A36" s="172" t="s">
        <v>276</v>
      </c>
      <c r="B36" s="45">
        <v>24</v>
      </c>
      <c r="C36" s="178" t="str">
        <f>細目書内訳!B37</f>
        <v/>
      </c>
      <c r="D36" s="189">
        <f>細目書内訳!C37</f>
        <v>0</v>
      </c>
      <c r="E36" s="194" t="e">
        <f>細目書内訳!D37</f>
        <v>#DIV/0!</v>
      </c>
      <c r="F36" s="198" t="e">
        <f>細目書内訳!H37</f>
        <v>#DIV/0!</v>
      </c>
      <c r="G36" s="204" t="e">
        <f t="shared" si="0"/>
        <v>#DIV/0!</v>
      </c>
      <c r="H36" s="208" t="e">
        <f t="shared" si="1"/>
        <v>#DIV/0!</v>
      </c>
      <c r="I36" s="105"/>
      <c r="J36" s="107"/>
      <c r="K36" s="216">
        <f>細目書内訳!M37</f>
        <v>0</v>
      </c>
      <c r="L36" s="40"/>
      <c r="N36" s="42" t="s">
        <v>296</v>
      </c>
    </row>
    <row r="37" spans="1:18" s="42" customFormat="1" ht="15" customHeight="1">
      <c r="A37" s="172" t="s">
        <v>277</v>
      </c>
      <c r="B37" s="45">
        <v>25</v>
      </c>
      <c r="C37" s="178" t="str">
        <f>細目書内訳!B38</f>
        <v/>
      </c>
      <c r="D37" s="189">
        <f>細目書内訳!C38</f>
        <v>0</v>
      </c>
      <c r="E37" s="194" t="e">
        <f>細目書内訳!D38</f>
        <v>#DIV/0!</v>
      </c>
      <c r="F37" s="198" t="e">
        <f>細目書内訳!H38</f>
        <v>#DIV/0!</v>
      </c>
      <c r="G37" s="204" t="e">
        <f t="shared" si="0"/>
        <v>#DIV/0!</v>
      </c>
      <c r="H37" s="208" t="e">
        <f t="shared" si="1"/>
        <v>#DIV/0!</v>
      </c>
      <c r="I37" s="105"/>
      <c r="J37" s="107"/>
      <c r="K37" s="216">
        <f>細目書内訳!M38</f>
        <v>0</v>
      </c>
      <c r="L37" s="40"/>
    </row>
    <row r="38" spans="1:18" s="42" customFormat="1" ht="15" customHeight="1">
      <c r="A38" s="172" t="s">
        <v>279</v>
      </c>
      <c r="B38" s="45">
        <v>26</v>
      </c>
      <c r="C38" s="178" t="str">
        <f>細目書内訳!B39</f>
        <v/>
      </c>
      <c r="D38" s="189">
        <f>細目書内訳!C39</f>
        <v>0</v>
      </c>
      <c r="E38" s="194" t="e">
        <f>細目書内訳!D39</f>
        <v>#DIV/0!</v>
      </c>
      <c r="F38" s="198" t="e">
        <f>細目書内訳!H39</f>
        <v>#DIV/0!</v>
      </c>
      <c r="G38" s="204" t="e">
        <f t="shared" si="0"/>
        <v>#DIV/0!</v>
      </c>
      <c r="H38" s="208" t="e">
        <f t="shared" si="1"/>
        <v>#DIV/0!</v>
      </c>
      <c r="I38" s="105"/>
      <c r="J38" s="107"/>
      <c r="K38" s="216">
        <f>細目書内訳!M39</f>
        <v>0</v>
      </c>
      <c r="L38" s="40"/>
      <c r="M38" s="40" t="s">
        <v>243</v>
      </c>
    </row>
    <row r="39" spans="1:18" s="42" customFormat="1" ht="15" customHeight="1">
      <c r="A39" s="172" t="s">
        <v>280</v>
      </c>
      <c r="B39" s="45">
        <v>27</v>
      </c>
      <c r="C39" s="178" t="str">
        <f>細目書内訳!B40</f>
        <v/>
      </c>
      <c r="D39" s="189">
        <f>細目書内訳!C40</f>
        <v>0</v>
      </c>
      <c r="E39" s="194" t="e">
        <f>細目書内訳!D40</f>
        <v>#DIV/0!</v>
      </c>
      <c r="F39" s="198" t="e">
        <f>細目書内訳!H40</f>
        <v>#DIV/0!</v>
      </c>
      <c r="G39" s="204" t="e">
        <f t="shared" si="0"/>
        <v>#DIV/0!</v>
      </c>
      <c r="H39" s="208" t="e">
        <f t="shared" si="1"/>
        <v>#DIV/0!</v>
      </c>
      <c r="I39" s="105"/>
      <c r="J39" s="107"/>
      <c r="K39" s="216">
        <f>細目書内訳!M40</f>
        <v>0</v>
      </c>
      <c r="L39" s="40"/>
      <c r="M39" s="40" t="s">
        <v>121</v>
      </c>
    </row>
    <row r="40" spans="1:18" s="42" customFormat="1" ht="15" customHeight="1">
      <c r="A40" s="172" t="s">
        <v>137</v>
      </c>
      <c r="B40" s="45">
        <v>28</v>
      </c>
      <c r="C40" s="178" t="str">
        <f>細目書内訳!B41</f>
        <v/>
      </c>
      <c r="D40" s="189">
        <f>細目書内訳!C41</f>
        <v>0</v>
      </c>
      <c r="E40" s="194" t="e">
        <f>細目書内訳!D41</f>
        <v>#DIV/0!</v>
      </c>
      <c r="F40" s="198" t="e">
        <f>細目書内訳!H41</f>
        <v>#DIV/0!</v>
      </c>
      <c r="G40" s="204" t="e">
        <f t="shared" si="0"/>
        <v>#DIV/0!</v>
      </c>
      <c r="H40" s="208" t="e">
        <f t="shared" si="1"/>
        <v>#DIV/0!</v>
      </c>
      <c r="I40" s="105"/>
      <c r="J40" s="107"/>
      <c r="K40" s="216">
        <f>細目書内訳!M41</f>
        <v>0</v>
      </c>
      <c r="L40" s="40"/>
      <c r="M40" s="40"/>
      <c r="N40" s="220" t="s">
        <v>68</v>
      </c>
    </row>
    <row r="41" spans="1:18" s="42" customFormat="1" ht="15" customHeight="1">
      <c r="A41" s="172" t="s">
        <v>282</v>
      </c>
      <c r="B41" s="45">
        <v>29</v>
      </c>
      <c r="C41" s="178" t="str">
        <f>細目書内訳!B42</f>
        <v/>
      </c>
      <c r="D41" s="189">
        <f>細目書内訳!C42</f>
        <v>0</v>
      </c>
      <c r="E41" s="194" t="e">
        <f>細目書内訳!D42</f>
        <v>#DIV/0!</v>
      </c>
      <c r="F41" s="198" t="e">
        <f>細目書内訳!H42</f>
        <v>#DIV/0!</v>
      </c>
      <c r="G41" s="204" t="e">
        <f t="shared" si="0"/>
        <v>#DIV/0!</v>
      </c>
      <c r="H41" s="208" t="e">
        <f t="shared" si="1"/>
        <v>#DIV/0!</v>
      </c>
      <c r="I41" s="105"/>
      <c r="J41" s="107"/>
      <c r="K41" s="216">
        <f>細目書内訳!M42</f>
        <v>0</v>
      </c>
      <c r="L41" s="40"/>
      <c r="N41" s="42" t="s">
        <v>296</v>
      </c>
    </row>
    <row r="42" spans="1:18" s="42" customFormat="1" ht="15" customHeight="1">
      <c r="A42" s="172" t="s">
        <v>285</v>
      </c>
      <c r="B42" s="45">
        <v>30</v>
      </c>
      <c r="C42" s="178" t="str">
        <f>細目書内訳!B43</f>
        <v/>
      </c>
      <c r="D42" s="189">
        <f>細目書内訳!C43</f>
        <v>0</v>
      </c>
      <c r="E42" s="194" t="e">
        <f>細目書内訳!D43</f>
        <v>#DIV/0!</v>
      </c>
      <c r="F42" s="198" t="e">
        <f>細目書内訳!H43</f>
        <v>#DIV/0!</v>
      </c>
      <c r="G42" s="204" t="e">
        <f t="shared" si="0"/>
        <v>#DIV/0!</v>
      </c>
      <c r="H42" s="208" t="e">
        <f t="shared" si="1"/>
        <v>#DIV/0!</v>
      </c>
      <c r="I42" s="105"/>
      <c r="J42" s="107"/>
      <c r="K42" s="216">
        <f>細目書内訳!M43</f>
        <v>0</v>
      </c>
      <c r="L42" s="40"/>
      <c r="M42" s="40"/>
    </row>
    <row r="43" spans="1:18" s="42" customFormat="1" ht="15" customHeight="1">
      <c r="A43" s="172" t="s">
        <v>268</v>
      </c>
      <c r="B43" s="45">
        <v>31</v>
      </c>
      <c r="C43" s="178" t="str">
        <f>細目書内訳!B44</f>
        <v/>
      </c>
      <c r="D43" s="189">
        <f>細目書内訳!C44</f>
        <v>0</v>
      </c>
      <c r="E43" s="194" t="e">
        <f>細目書内訳!D44</f>
        <v>#DIV/0!</v>
      </c>
      <c r="F43" s="198" t="e">
        <f>細目書内訳!H44</f>
        <v>#DIV/0!</v>
      </c>
      <c r="G43" s="204" t="e">
        <f t="shared" si="0"/>
        <v>#DIV/0!</v>
      </c>
      <c r="H43" s="208" t="e">
        <f t="shared" si="1"/>
        <v>#DIV/0!</v>
      </c>
      <c r="I43" s="105"/>
      <c r="J43" s="107"/>
      <c r="K43" s="216">
        <f>細目書内訳!M44</f>
        <v>0</v>
      </c>
      <c r="L43" s="40"/>
      <c r="M43" s="40" t="s">
        <v>298</v>
      </c>
    </row>
    <row r="44" spans="1:18" s="42" customFormat="1" ht="15" customHeight="1">
      <c r="A44" s="172" t="s">
        <v>352</v>
      </c>
      <c r="B44" s="45">
        <v>32</v>
      </c>
      <c r="C44" s="178" t="str">
        <f>細目書内訳!B45</f>
        <v/>
      </c>
      <c r="D44" s="189">
        <f>細目書内訳!C45</f>
        <v>0</v>
      </c>
      <c r="E44" s="194" t="e">
        <f>細目書内訳!D45</f>
        <v>#DIV/0!</v>
      </c>
      <c r="F44" s="198" t="e">
        <f>細目書内訳!H45</f>
        <v>#DIV/0!</v>
      </c>
      <c r="G44" s="204" t="e">
        <f t="shared" si="0"/>
        <v>#DIV/0!</v>
      </c>
      <c r="H44" s="208" t="e">
        <f t="shared" si="1"/>
        <v>#DIV/0!</v>
      </c>
      <c r="I44" s="105"/>
      <c r="J44" s="107"/>
      <c r="K44" s="216">
        <f>細目書内訳!M45</f>
        <v>0</v>
      </c>
      <c r="L44" s="40"/>
    </row>
    <row r="45" spans="1:18" s="42" customFormat="1" ht="15" customHeight="1">
      <c r="A45" s="172" t="s">
        <v>359</v>
      </c>
      <c r="B45" s="45">
        <v>33</v>
      </c>
      <c r="C45" s="178" t="str">
        <f>細目書内訳!B46</f>
        <v/>
      </c>
      <c r="D45" s="189">
        <f>細目書内訳!C46</f>
        <v>0</v>
      </c>
      <c r="E45" s="194" t="e">
        <f>細目書内訳!D46</f>
        <v>#DIV/0!</v>
      </c>
      <c r="F45" s="198" t="e">
        <f>細目書内訳!H46</f>
        <v>#DIV/0!</v>
      </c>
      <c r="G45" s="204" t="e">
        <f t="shared" si="0"/>
        <v>#DIV/0!</v>
      </c>
      <c r="H45" s="208" t="e">
        <f t="shared" si="1"/>
        <v>#DIV/0!</v>
      </c>
      <c r="I45" s="105"/>
      <c r="J45" s="107"/>
      <c r="K45" s="216">
        <f>細目書内訳!M46</f>
        <v>0</v>
      </c>
      <c r="L45" s="40"/>
    </row>
    <row r="46" spans="1:18" s="42" customFormat="1" ht="15" customHeight="1">
      <c r="A46" s="172" t="s">
        <v>360</v>
      </c>
      <c r="B46" s="45">
        <v>34</v>
      </c>
      <c r="C46" s="178" t="str">
        <f>細目書内訳!B47</f>
        <v/>
      </c>
      <c r="D46" s="189">
        <f>細目書内訳!C47</f>
        <v>0</v>
      </c>
      <c r="E46" s="194" t="e">
        <f>細目書内訳!D47</f>
        <v>#DIV/0!</v>
      </c>
      <c r="F46" s="198" t="e">
        <f>細目書内訳!H47</f>
        <v>#DIV/0!</v>
      </c>
      <c r="G46" s="204" t="e">
        <f t="shared" si="0"/>
        <v>#DIV/0!</v>
      </c>
      <c r="H46" s="208" t="e">
        <f t="shared" si="1"/>
        <v>#DIV/0!</v>
      </c>
      <c r="I46" s="105"/>
      <c r="J46" s="107"/>
      <c r="K46" s="216">
        <f>細目書内訳!M47</f>
        <v>0</v>
      </c>
      <c r="L46" s="40"/>
    </row>
    <row r="47" spans="1:18" s="42" customFormat="1" ht="15" customHeight="1">
      <c r="A47" s="172" t="s">
        <v>362</v>
      </c>
      <c r="B47" s="45">
        <v>35</v>
      </c>
      <c r="C47" s="178" t="str">
        <f>細目書内訳!B48</f>
        <v/>
      </c>
      <c r="D47" s="189">
        <f>細目書内訳!C48</f>
        <v>0</v>
      </c>
      <c r="E47" s="194" t="e">
        <f>細目書内訳!D48</f>
        <v>#DIV/0!</v>
      </c>
      <c r="F47" s="198" t="e">
        <f>細目書内訳!H48</f>
        <v>#DIV/0!</v>
      </c>
      <c r="G47" s="204" t="e">
        <f t="shared" si="0"/>
        <v>#DIV/0!</v>
      </c>
      <c r="H47" s="208" t="e">
        <f t="shared" si="1"/>
        <v>#DIV/0!</v>
      </c>
      <c r="I47" s="105"/>
      <c r="J47" s="107"/>
      <c r="K47" s="216">
        <f>細目書内訳!M48</f>
        <v>0</v>
      </c>
      <c r="L47" s="40"/>
    </row>
    <row r="48" spans="1:18" s="42" customFormat="1" ht="15" customHeight="1">
      <c r="A48" s="172" t="s">
        <v>293</v>
      </c>
      <c r="B48" s="45">
        <v>36</v>
      </c>
      <c r="C48" s="178" t="str">
        <f>細目書内訳!B49</f>
        <v/>
      </c>
      <c r="D48" s="189">
        <f>細目書内訳!C49</f>
        <v>0</v>
      </c>
      <c r="E48" s="194" t="e">
        <f>細目書内訳!D49</f>
        <v>#DIV/0!</v>
      </c>
      <c r="F48" s="198" t="e">
        <f>細目書内訳!H49</f>
        <v>#DIV/0!</v>
      </c>
      <c r="G48" s="204" t="e">
        <f t="shared" si="0"/>
        <v>#DIV/0!</v>
      </c>
      <c r="H48" s="208" t="e">
        <f t="shared" si="1"/>
        <v>#DIV/0!</v>
      </c>
      <c r="I48" s="105"/>
      <c r="J48" s="107"/>
      <c r="K48" s="216">
        <f>細目書内訳!M49</f>
        <v>0</v>
      </c>
      <c r="L48" s="40"/>
    </row>
    <row r="49" spans="1:12" s="42" customFormat="1" ht="15" customHeight="1">
      <c r="A49" s="172" t="s">
        <v>181</v>
      </c>
      <c r="B49" s="45">
        <v>37</v>
      </c>
      <c r="C49" s="178" t="str">
        <f>細目書内訳!B50</f>
        <v/>
      </c>
      <c r="D49" s="189">
        <f>細目書内訳!C50</f>
        <v>0</v>
      </c>
      <c r="E49" s="194" t="e">
        <f>細目書内訳!D50</f>
        <v>#DIV/0!</v>
      </c>
      <c r="F49" s="198" t="e">
        <f>細目書内訳!H50</f>
        <v>#DIV/0!</v>
      </c>
      <c r="G49" s="204" t="e">
        <f t="shared" si="0"/>
        <v>#DIV/0!</v>
      </c>
      <c r="H49" s="208" t="e">
        <f t="shared" si="1"/>
        <v>#DIV/0!</v>
      </c>
      <c r="I49" s="105"/>
      <c r="J49" s="107"/>
      <c r="K49" s="216">
        <f>細目書内訳!M50</f>
        <v>0</v>
      </c>
      <c r="L49" s="40"/>
    </row>
    <row r="50" spans="1:12" s="42" customFormat="1" ht="15" customHeight="1">
      <c r="A50" s="172" t="s">
        <v>363</v>
      </c>
      <c r="B50" s="45">
        <v>38</v>
      </c>
      <c r="C50" s="178" t="str">
        <f>細目書内訳!B51</f>
        <v/>
      </c>
      <c r="D50" s="189">
        <f>細目書内訳!C51</f>
        <v>0</v>
      </c>
      <c r="E50" s="194" t="e">
        <f>細目書内訳!D51</f>
        <v>#DIV/0!</v>
      </c>
      <c r="F50" s="198" t="e">
        <f>細目書内訳!H51</f>
        <v>#DIV/0!</v>
      </c>
      <c r="G50" s="204" t="e">
        <f t="shared" si="0"/>
        <v>#DIV/0!</v>
      </c>
      <c r="H50" s="208" t="e">
        <f t="shared" si="1"/>
        <v>#DIV/0!</v>
      </c>
      <c r="I50" s="105"/>
      <c r="J50" s="107"/>
      <c r="K50" s="216">
        <f>細目書内訳!M51</f>
        <v>0</v>
      </c>
      <c r="L50" s="40"/>
    </row>
    <row r="51" spans="1:12" s="42" customFormat="1" ht="15" customHeight="1">
      <c r="A51" s="172" t="s">
        <v>132</v>
      </c>
      <c r="B51" s="45">
        <v>39</v>
      </c>
      <c r="C51" s="178" t="str">
        <f>細目書内訳!B52</f>
        <v/>
      </c>
      <c r="D51" s="189">
        <f>細目書内訳!C52</f>
        <v>0</v>
      </c>
      <c r="E51" s="194" t="e">
        <f>細目書内訳!D52</f>
        <v>#DIV/0!</v>
      </c>
      <c r="F51" s="198" t="e">
        <f>細目書内訳!H52</f>
        <v>#DIV/0!</v>
      </c>
      <c r="G51" s="204" t="e">
        <f t="shared" si="0"/>
        <v>#DIV/0!</v>
      </c>
      <c r="H51" s="208" t="e">
        <f t="shared" si="1"/>
        <v>#DIV/0!</v>
      </c>
      <c r="I51" s="105"/>
      <c r="J51" s="107"/>
      <c r="K51" s="216">
        <f>細目書内訳!M52</f>
        <v>0</v>
      </c>
      <c r="L51" s="40"/>
    </row>
    <row r="52" spans="1:12" s="42" customFormat="1" ht="15" customHeight="1">
      <c r="A52" s="172" t="s">
        <v>172</v>
      </c>
      <c r="B52" s="45">
        <v>40</v>
      </c>
      <c r="C52" s="178" t="str">
        <f>細目書内訳!B53</f>
        <v/>
      </c>
      <c r="D52" s="189">
        <f>細目書内訳!C53</f>
        <v>0</v>
      </c>
      <c r="E52" s="194" t="e">
        <f>細目書内訳!D53</f>
        <v>#DIV/0!</v>
      </c>
      <c r="F52" s="198" t="e">
        <f>細目書内訳!H53</f>
        <v>#DIV/0!</v>
      </c>
      <c r="G52" s="204" t="e">
        <f t="shared" si="0"/>
        <v>#DIV/0!</v>
      </c>
      <c r="H52" s="208" t="e">
        <f t="shared" si="1"/>
        <v>#DIV/0!</v>
      </c>
      <c r="I52" s="105"/>
      <c r="J52" s="107"/>
      <c r="K52" s="216">
        <f>細目書内訳!M53</f>
        <v>0</v>
      </c>
      <c r="L52" s="40"/>
    </row>
    <row r="53" spans="1:12" s="42" customFormat="1" ht="15" customHeight="1">
      <c r="A53" s="172" t="s">
        <v>364</v>
      </c>
      <c r="B53" s="45">
        <v>41</v>
      </c>
      <c r="C53" s="178" t="str">
        <f>細目書内訳!B54</f>
        <v/>
      </c>
      <c r="D53" s="189">
        <f>細目書内訳!C54</f>
        <v>0</v>
      </c>
      <c r="E53" s="194" t="e">
        <f>細目書内訳!D54</f>
        <v>#DIV/0!</v>
      </c>
      <c r="F53" s="198" t="e">
        <f>細目書内訳!H54</f>
        <v>#DIV/0!</v>
      </c>
      <c r="G53" s="204" t="e">
        <f t="shared" si="0"/>
        <v>#DIV/0!</v>
      </c>
      <c r="H53" s="208" t="e">
        <f t="shared" si="1"/>
        <v>#DIV/0!</v>
      </c>
      <c r="I53" s="105"/>
      <c r="J53" s="107"/>
      <c r="K53" s="216">
        <f>細目書内訳!M54</f>
        <v>0</v>
      </c>
      <c r="L53" s="40"/>
    </row>
    <row r="54" spans="1:12" s="42" customFormat="1" ht="15" customHeight="1">
      <c r="A54" s="172" t="s">
        <v>365</v>
      </c>
      <c r="B54" s="45">
        <v>42</v>
      </c>
      <c r="C54" s="178" t="str">
        <f>細目書内訳!B55</f>
        <v/>
      </c>
      <c r="D54" s="189">
        <f>細目書内訳!C55</f>
        <v>0</v>
      </c>
      <c r="E54" s="194" t="e">
        <f>細目書内訳!D55</f>
        <v>#DIV/0!</v>
      </c>
      <c r="F54" s="198" t="e">
        <f>細目書内訳!H55</f>
        <v>#DIV/0!</v>
      </c>
      <c r="G54" s="204" t="e">
        <f t="shared" si="0"/>
        <v>#DIV/0!</v>
      </c>
      <c r="H54" s="208" t="e">
        <f t="shared" si="1"/>
        <v>#DIV/0!</v>
      </c>
      <c r="I54" s="105"/>
      <c r="J54" s="107"/>
      <c r="K54" s="216">
        <f>細目書内訳!M55</f>
        <v>0</v>
      </c>
      <c r="L54" s="40"/>
    </row>
    <row r="55" spans="1:12" s="42" customFormat="1" ht="15" customHeight="1">
      <c r="A55" s="172" t="s">
        <v>327</v>
      </c>
      <c r="B55" s="45">
        <v>43</v>
      </c>
      <c r="C55" s="178" t="str">
        <f>細目書内訳!B56</f>
        <v/>
      </c>
      <c r="D55" s="189">
        <f>細目書内訳!C56</f>
        <v>0</v>
      </c>
      <c r="E55" s="194" t="e">
        <f>細目書内訳!D56</f>
        <v>#DIV/0!</v>
      </c>
      <c r="F55" s="198" t="e">
        <f>細目書内訳!H56</f>
        <v>#DIV/0!</v>
      </c>
      <c r="G55" s="204" t="e">
        <f t="shared" si="0"/>
        <v>#DIV/0!</v>
      </c>
      <c r="H55" s="208" t="e">
        <f t="shared" si="1"/>
        <v>#DIV/0!</v>
      </c>
      <c r="I55" s="105"/>
      <c r="J55" s="107"/>
      <c r="K55" s="216">
        <f>細目書内訳!M56</f>
        <v>0</v>
      </c>
      <c r="L55" s="40"/>
    </row>
    <row r="56" spans="1:12" s="42" customFormat="1" ht="15" customHeight="1">
      <c r="A56" s="172" t="s">
        <v>366</v>
      </c>
      <c r="B56" s="45">
        <v>44</v>
      </c>
      <c r="C56" s="178" t="str">
        <f>細目書内訳!B57</f>
        <v/>
      </c>
      <c r="D56" s="189">
        <f>細目書内訳!C57</f>
        <v>0</v>
      </c>
      <c r="E56" s="194" t="e">
        <f>細目書内訳!D57</f>
        <v>#DIV/0!</v>
      </c>
      <c r="F56" s="198" t="e">
        <f>細目書内訳!H57</f>
        <v>#DIV/0!</v>
      </c>
      <c r="G56" s="204" t="e">
        <f t="shared" si="0"/>
        <v>#DIV/0!</v>
      </c>
      <c r="H56" s="208" t="e">
        <f t="shared" si="1"/>
        <v>#DIV/0!</v>
      </c>
      <c r="I56" s="105"/>
      <c r="J56" s="107"/>
      <c r="K56" s="216">
        <f>細目書内訳!M57</f>
        <v>0</v>
      </c>
      <c r="L56" s="40"/>
    </row>
    <row r="57" spans="1:12" s="42" customFormat="1" ht="15" customHeight="1">
      <c r="A57" s="172" t="s">
        <v>283</v>
      </c>
      <c r="B57" s="45">
        <v>45</v>
      </c>
      <c r="C57" s="178" t="str">
        <f>細目書内訳!B58</f>
        <v/>
      </c>
      <c r="D57" s="189">
        <f>細目書内訳!C58</f>
        <v>0</v>
      </c>
      <c r="E57" s="194" t="e">
        <f>細目書内訳!D58</f>
        <v>#DIV/0!</v>
      </c>
      <c r="F57" s="198" t="e">
        <f>細目書内訳!H58</f>
        <v>#DIV/0!</v>
      </c>
      <c r="G57" s="204" t="e">
        <f t="shared" si="0"/>
        <v>#DIV/0!</v>
      </c>
      <c r="H57" s="208" t="e">
        <f t="shared" si="1"/>
        <v>#DIV/0!</v>
      </c>
      <c r="I57" s="105"/>
      <c r="J57" s="107"/>
      <c r="K57" s="216">
        <f>細目書内訳!M58</f>
        <v>0</v>
      </c>
      <c r="L57" s="40"/>
    </row>
    <row r="58" spans="1:12" s="42" customFormat="1" ht="15" customHeight="1">
      <c r="A58" s="172" t="s">
        <v>61</v>
      </c>
      <c r="B58" s="45">
        <v>46</v>
      </c>
      <c r="C58" s="178" t="str">
        <f>細目書内訳!B59</f>
        <v/>
      </c>
      <c r="D58" s="189">
        <f>細目書内訳!C59</f>
        <v>0</v>
      </c>
      <c r="E58" s="194" t="e">
        <f>細目書内訳!D59</f>
        <v>#DIV/0!</v>
      </c>
      <c r="F58" s="198" t="e">
        <f>細目書内訳!H59</f>
        <v>#DIV/0!</v>
      </c>
      <c r="G58" s="204" t="e">
        <f t="shared" si="0"/>
        <v>#DIV/0!</v>
      </c>
      <c r="H58" s="208" t="e">
        <f t="shared" si="1"/>
        <v>#DIV/0!</v>
      </c>
      <c r="I58" s="105"/>
      <c r="J58" s="107"/>
      <c r="K58" s="216">
        <f>細目書内訳!M59</f>
        <v>0</v>
      </c>
      <c r="L58" s="40"/>
    </row>
    <row r="59" spans="1:12" s="42" customFormat="1" ht="15" customHeight="1">
      <c r="A59" s="172" t="s">
        <v>367</v>
      </c>
      <c r="B59" s="45">
        <v>47</v>
      </c>
      <c r="C59" s="178" t="str">
        <f>細目書内訳!B60</f>
        <v/>
      </c>
      <c r="D59" s="189">
        <f>細目書内訳!C60</f>
        <v>0</v>
      </c>
      <c r="E59" s="194" t="e">
        <f>細目書内訳!D60</f>
        <v>#DIV/0!</v>
      </c>
      <c r="F59" s="198" t="e">
        <f>細目書内訳!H60</f>
        <v>#DIV/0!</v>
      </c>
      <c r="G59" s="204" t="e">
        <f t="shared" si="0"/>
        <v>#DIV/0!</v>
      </c>
      <c r="H59" s="208" t="e">
        <f t="shared" si="1"/>
        <v>#DIV/0!</v>
      </c>
      <c r="I59" s="105"/>
      <c r="J59" s="107"/>
      <c r="K59" s="216">
        <f>細目書内訳!M60</f>
        <v>0</v>
      </c>
      <c r="L59" s="40"/>
    </row>
    <row r="60" spans="1:12" s="42" customFormat="1" ht="15" customHeight="1">
      <c r="A60" s="172" t="s">
        <v>368</v>
      </c>
      <c r="B60" s="45">
        <v>48</v>
      </c>
      <c r="C60" s="178" t="str">
        <f>細目書内訳!B61</f>
        <v/>
      </c>
      <c r="D60" s="189">
        <f>細目書内訳!C61</f>
        <v>0</v>
      </c>
      <c r="E60" s="194" t="e">
        <f>細目書内訳!D61</f>
        <v>#DIV/0!</v>
      </c>
      <c r="F60" s="198" t="e">
        <f>細目書内訳!H61</f>
        <v>#DIV/0!</v>
      </c>
      <c r="G60" s="204" t="e">
        <f t="shared" si="0"/>
        <v>#DIV/0!</v>
      </c>
      <c r="H60" s="208" t="e">
        <f t="shared" si="1"/>
        <v>#DIV/0!</v>
      </c>
      <c r="I60" s="105"/>
      <c r="J60" s="107"/>
      <c r="K60" s="216">
        <f>細目書内訳!M61</f>
        <v>0</v>
      </c>
      <c r="L60" s="40"/>
    </row>
    <row r="61" spans="1:12" s="42" customFormat="1" ht="15" customHeight="1">
      <c r="A61" s="172" t="s">
        <v>369</v>
      </c>
      <c r="B61" s="45">
        <v>49</v>
      </c>
      <c r="C61" s="178" t="str">
        <f>細目書内訳!B62</f>
        <v/>
      </c>
      <c r="D61" s="189">
        <f>細目書内訳!C62</f>
        <v>0</v>
      </c>
      <c r="E61" s="194" t="e">
        <f>細目書内訳!D62</f>
        <v>#DIV/0!</v>
      </c>
      <c r="F61" s="198" t="e">
        <f>細目書内訳!H62</f>
        <v>#DIV/0!</v>
      </c>
      <c r="G61" s="204" t="e">
        <f t="shared" si="0"/>
        <v>#DIV/0!</v>
      </c>
      <c r="H61" s="208" t="e">
        <f t="shared" si="1"/>
        <v>#DIV/0!</v>
      </c>
      <c r="I61" s="105"/>
      <c r="J61" s="107"/>
      <c r="K61" s="216">
        <f>細目書内訳!M62</f>
        <v>0</v>
      </c>
      <c r="L61" s="40"/>
    </row>
    <row r="62" spans="1:12" s="42" customFormat="1" ht="15" customHeight="1">
      <c r="A62" s="172" t="s">
        <v>370</v>
      </c>
      <c r="B62" s="45">
        <v>50</v>
      </c>
      <c r="C62" s="178" t="str">
        <f>細目書内訳!B63</f>
        <v/>
      </c>
      <c r="D62" s="189">
        <f>細目書内訳!C63</f>
        <v>0</v>
      </c>
      <c r="E62" s="194" t="e">
        <f>細目書内訳!D63</f>
        <v>#DIV/0!</v>
      </c>
      <c r="F62" s="198" t="e">
        <f>細目書内訳!H63</f>
        <v>#DIV/0!</v>
      </c>
      <c r="G62" s="204" t="e">
        <f t="shared" si="0"/>
        <v>#DIV/0!</v>
      </c>
      <c r="H62" s="208" t="e">
        <f t="shared" si="1"/>
        <v>#DIV/0!</v>
      </c>
      <c r="I62" s="105"/>
      <c r="J62" s="107"/>
      <c r="K62" s="216">
        <f>細目書内訳!M63</f>
        <v>0</v>
      </c>
    </row>
    <row r="63" spans="1:12" s="42" customFormat="1" ht="15" customHeight="1">
      <c r="A63" s="172" t="s">
        <v>231</v>
      </c>
      <c r="B63" s="45">
        <v>51</v>
      </c>
      <c r="C63" s="178" t="str">
        <f>細目書内訳!B64</f>
        <v/>
      </c>
      <c r="D63" s="189">
        <f>細目書内訳!C64</f>
        <v>0</v>
      </c>
      <c r="E63" s="194" t="e">
        <f>細目書内訳!D64</f>
        <v>#DIV/0!</v>
      </c>
      <c r="F63" s="198" t="e">
        <f>細目書内訳!H64</f>
        <v>#DIV/0!</v>
      </c>
      <c r="G63" s="204" t="e">
        <f t="shared" si="0"/>
        <v>#DIV/0!</v>
      </c>
      <c r="H63" s="208" t="e">
        <f t="shared" si="1"/>
        <v>#DIV/0!</v>
      </c>
      <c r="I63" s="105"/>
      <c r="J63" s="107"/>
      <c r="K63" s="216">
        <f>細目書内訳!M64</f>
        <v>0</v>
      </c>
    </row>
    <row r="64" spans="1:12" s="42" customFormat="1" ht="15" customHeight="1">
      <c r="A64" s="172" t="s">
        <v>386</v>
      </c>
      <c r="B64" s="45">
        <v>52</v>
      </c>
      <c r="C64" s="178" t="str">
        <f>細目書内訳!B65</f>
        <v/>
      </c>
      <c r="D64" s="189">
        <f>細目書内訳!C65</f>
        <v>0</v>
      </c>
      <c r="E64" s="194" t="e">
        <f>細目書内訳!D65</f>
        <v>#DIV/0!</v>
      </c>
      <c r="F64" s="198" t="e">
        <f>細目書内訳!H65</f>
        <v>#DIV/0!</v>
      </c>
      <c r="G64" s="204" t="e">
        <f t="shared" si="0"/>
        <v>#DIV/0!</v>
      </c>
      <c r="H64" s="208" t="e">
        <f t="shared" si="1"/>
        <v>#DIV/0!</v>
      </c>
      <c r="I64" s="105"/>
      <c r="J64" s="107"/>
      <c r="K64" s="216">
        <f>細目書内訳!M65</f>
        <v>0</v>
      </c>
    </row>
    <row r="65" spans="1:18" s="42" customFormat="1" ht="15" customHeight="1">
      <c r="A65" s="172" t="s">
        <v>387</v>
      </c>
      <c r="B65" s="45">
        <v>53</v>
      </c>
      <c r="C65" s="178" t="str">
        <f>細目書内訳!B66</f>
        <v/>
      </c>
      <c r="D65" s="189">
        <f>細目書内訳!C66</f>
        <v>0</v>
      </c>
      <c r="E65" s="194" t="e">
        <f>細目書内訳!D66</f>
        <v>#DIV/0!</v>
      </c>
      <c r="F65" s="198" t="e">
        <f>細目書内訳!H66</f>
        <v>#DIV/0!</v>
      </c>
      <c r="G65" s="204" t="e">
        <f t="shared" si="0"/>
        <v>#DIV/0!</v>
      </c>
      <c r="H65" s="208" t="e">
        <f t="shared" si="1"/>
        <v>#DIV/0!</v>
      </c>
      <c r="I65" s="105"/>
      <c r="J65" s="107"/>
      <c r="K65" s="216">
        <f>細目書内訳!M66</f>
        <v>0</v>
      </c>
    </row>
    <row r="66" spans="1:18" s="42" customFormat="1" ht="15" customHeight="1">
      <c r="A66" s="172" t="s">
        <v>343</v>
      </c>
      <c r="B66" s="45">
        <v>54</v>
      </c>
      <c r="C66" s="178" t="str">
        <f>細目書内訳!B67</f>
        <v/>
      </c>
      <c r="D66" s="189">
        <f>細目書内訳!C67</f>
        <v>0</v>
      </c>
      <c r="E66" s="194" t="e">
        <f>細目書内訳!D67</f>
        <v>#DIV/0!</v>
      </c>
      <c r="F66" s="198" t="e">
        <f>細目書内訳!H67</f>
        <v>#DIV/0!</v>
      </c>
      <c r="G66" s="204" t="e">
        <f t="shared" si="0"/>
        <v>#DIV/0!</v>
      </c>
      <c r="H66" s="208" t="e">
        <f t="shared" si="1"/>
        <v>#DIV/0!</v>
      </c>
      <c r="I66" s="105"/>
      <c r="J66" s="107"/>
      <c r="K66" s="216">
        <f>細目書内訳!M67</f>
        <v>0</v>
      </c>
    </row>
    <row r="67" spans="1:18" s="42" customFormat="1" ht="15" customHeight="1">
      <c r="A67" s="172" t="s">
        <v>74</v>
      </c>
      <c r="B67" s="45">
        <v>55</v>
      </c>
      <c r="C67" s="178" t="str">
        <f>細目書内訳!B68</f>
        <v/>
      </c>
      <c r="D67" s="189">
        <f>細目書内訳!C68</f>
        <v>0</v>
      </c>
      <c r="E67" s="194" t="e">
        <f>細目書内訳!D68</f>
        <v>#DIV/0!</v>
      </c>
      <c r="F67" s="198" t="e">
        <f>細目書内訳!H68</f>
        <v>#DIV/0!</v>
      </c>
      <c r="G67" s="204" t="e">
        <f t="shared" si="0"/>
        <v>#DIV/0!</v>
      </c>
      <c r="H67" s="208" t="e">
        <f t="shared" si="1"/>
        <v>#DIV/0!</v>
      </c>
      <c r="I67" s="105"/>
      <c r="J67" s="107"/>
      <c r="K67" s="216">
        <f>細目書内訳!M68</f>
        <v>0</v>
      </c>
      <c r="M67" s="219"/>
      <c r="N67" s="219"/>
      <c r="O67" s="219"/>
      <c r="P67" s="219"/>
      <c r="Q67" s="219"/>
      <c r="R67" s="219"/>
    </row>
    <row r="68" spans="1:18" s="42" customFormat="1" ht="15" customHeight="1">
      <c r="A68" s="172" t="s">
        <v>196</v>
      </c>
      <c r="B68" s="45">
        <v>56</v>
      </c>
      <c r="C68" s="178" t="str">
        <f>細目書内訳!B69</f>
        <v/>
      </c>
      <c r="D68" s="189">
        <f>細目書内訳!C69</f>
        <v>0</v>
      </c>
      <c r="E68" s="194" t="e">
        <f>細目書内訳!D69</f>
        <v>#DIV/0!</v>
      </c>
      <c r="F68" s="198" t="e">
        <f>細目書内訳!H69</f>
        <v>#DIV/0!</v>
      </c>
      <c r="G68" s="204" t="e">
        <f t="shared" si="0"/>
        <v>#DIV/0!</v>
      </c>
      <c r="H68" s="208" t="e">
        <f t="shared" si="1"/>
        <v>#DIV/0!</v>
      </c>
      <c r="I68" s="105"/>
      <c r="J68" s="107"/>
      <c r="K68" s="216">
        <f>細目書内訳!M69</f>
        <v>0</v>
      </c>
      <c r="M68" s="219"/>
      <c r="N68" s="219"/>
      <c r="O68" s="219"/>
      <c r="P68" s="219"/>
      <c r="Q68" s="219"/>
      <c r="R68" s="219"/>
    </row>
    <row r="69" spans="1:18" s="42" customFormat="1" ht="15" customHeight="1">
      <c r="A69" s="172" t="s">
        <v>380</v>
      </c>
      <c r="B69" s="45">
        <v>57</v>
      </c>
      <c r="C69" s="178" t="str">
        <f>細目書内訳!B70</f>
        <v/>
      </c>
      <c r="D69" s="189">
        <f>細目書内訳!C70</f>
        <v>0</v>
      </c>
      <c r="E69" s="194" t="e">
        <f>細目書内訳!D70</f>
        <v>#DIV/0!</v>
      </c>
      <c r="F69" s="198" t="e">
        <f>細目書内訳!H70</f>
        <v>#DIV/0!</v>
      </c>
      <c r="G69" s="204" t="e">
        <f t="shared" si="0"/>
        <v>#DIV/0!</v>
      </c>
      <c r="H69" s="208" t="e">
        <f t="shared" si="1"/>
        <v>#DIV/0!</v>
      </c>
      <c r="I69" s="105"/>
      <c r="J69" s="107"/>
      <c r="K69" s="216">
        <f>細目書内訳!M70</f>
        <v>0</v>
      </c>
    </row>
    <row r="70" spans="1:18" s="42" customFormat="1" ht="15" customHeight="1">
      <c r="A70" s="172" t="s">
        <v>388</v>
      </c>
      <c r="B70" s="45">
        <v>58</v>
      </c>
      <c r="C70" s="178" t="str">
        <f>細目書内訳!B71</f>
        <v/>
      </c>
      <c r="D70" s="189">
        <f>細目書内訳!C71</f>
        <v>0</v>
      </c>
      <c r="E70" s="194" t="e">
        <f>細目書内訳!D71</f>
        <v>#DIV/0!</v>
      </c>
      <c r="F70" s="198" t="e">
        <f>細目書内訳!H71</f>
        <v>#DIV/0!</v>
      </c>
      <c r="G70" s="204" t="e">
        <f t="shared" si="0"/>
        <v>#DIV/0!</v>
      </c>
      <c r="H70" s="208" t="e">
        <f t="shared" si="1"/>
        <v>#DIV/0!</v>
      </c>
      <c r="I70" s="105"/>
      <c r="J70" s="107"/>
      <c r="K70" s="216">
        <f>細目書内訳!M71</f>
        <v>0</v>
      </c>
    </row>
    <row r="71" spans="1:18" s="42" customFormat="1" ht="15" customHeight="1">
      <c r="A71" s="172" t="s">
        <v>389</v>
      </c>
      <c r="B71" s="45">
        <v>59</v>
      </c>
      <c r="C71" s="178" t="str">
        <f>細目書内訳!B72</f>
        <v/>
      </c>
      <c r="D71" s="189">
        <f>細目書内訳!C72</f>
        <v>0</v>
      </c>
      <c r="E71" s="194" t="e">
        <f>細目書内訳!D72</f>
        <v>#DIV/0!</v>
      </c>
      <c r="F71" s="198" t="e">
        <f>細目書内訳!H72</f>
        <v>#DIV/0!</v>
      </c>
      <c r="G71" s="204" t="e">
        <f t="shared" si="0"/>
        <v>#DIV/0!</v>
      </c>
      <c r="H71" s="208" t="e">
        <f t="shared" si="1"/>
        <v>#DIV/0!</v>
      </c>
      <c r="I71" s="105"/>
      <c r="J71" s="107"/>
      <c r="K71" s="216">
        <f>細目書内訳!M72</f>
        <v>0</v>
      </c>
    </row>
    <row r="72" spans="1:18" s="42" customFormat="1" ht="15" hidden="1" customHeight="1">
      <c r="A72" s="172" t="s">
        <v>209</v>
      </c>
      <c r="B72" s="45">
        <v>60</v>
      </c>
      <c r="C72" s="178" t="str">
        <f>細目書内訳!B73</f>
        <v/>
      </c>
      <c r="D72" s="189">
        <f>細目書内訳!C73</f>
        <v>0</v>
      </c>
      <c r="E72" s="194" t="e">
        <f>細目書内訳!D73</f>
        <v>#DIV/0!</v>
      </c>
      <c r="F72" s="198" t="e">
        <f>細目書内訳!H73</f>
        <v>#DIV/0!</v>
      </c>
      <c r="G72" s="204" t="e">
        <f t="shared" si="0"/>
        <v>#DIV/0!</v>
      </c>
      <c r="H72" s="208" t="e">
        <f t="shared" si="1"/>
        <v>#DIV/0!</v>
      </c>
      <c r="I72" s="105"/>
      <c r="J72" s="107"/>
      <c r="K72" s="216">
        <f>細目書内訳!M73</f>
        <v>0</v>
      </c>
    </row>
    <row r="73" spans="1:18" s="42" customFormat="1" ht="15" hidden="1" customHeight="1">
      <c r="A73" s="172" t="s">
        <v>203</v>
      </c>
      <c r="B73" s="45">
        <v>61</v>
      </c>
      <c r="C73" s="178" t="str">
        <f>細目書内訳!B74</f>
        <v/>
      </c>
      <c r="D73" s="189">
        <f>細目書内訳!C74</f>
        <v>0</v>
      </c>
      <c r="E73" s="194" t="e">
        <f>細目書内訳!D74</f>
        <v>#DIV/0!</v>
      </c>
      <c r="F73" s="198" t="e">
        <f>細目書内訳!H74</f>
        <v>#DIV/0!</v>
      </c>
      <c r="G73" s="204" t="e">
        <f t="shared" si="0"/>
        <v>#DIV/0!</v>
      </c>
      <c r="H73" s="208" t="e">
        <f t="shared" si="1"/>
        <v>#DIV/0!</v>
      </c>
      <c r="I73" s="105"/>
      <c r="J73" s="107"/>
      <c r="K73" s="216">
        <f>細目書内訳!M74</f>
        <v>0</v>
      </c>
    </row>
    <row r="74" spans="1:18" s="42" customFormat="1" ht="15" hidden="1" customHeight="1">
      <c r="A74" s="172" t="s">
        <v>390</v>
      </c>
      <c r="B74" s="45">
        <v>62</v>
      </c>
      <c r="C74" s="178" t="str">
        <f>細目書内訳!B75</f>
        <v/>
      </c>
      <c r="D74" s="189">
        <f>細目書内訳!C75</f>
        <v>0</v>
      </c>
      <c r="E74" s="194" t="e">
        <f>細目書内訳!D75</f>
        <v>#DIV/0!</v>
      </c>
      <c r="F74" s="198" t="e">
        <f>細目書内訳!H75</f>
        <v>#DIV/0!</v>
      </c>
      <c r="G74" s="204" t="e">
        <f t="shared" si="0"/>
        <v>#DIV/0!</v>
      </c>
      <c r="H74" s="208" t="e">
        <f t="shared" si="1"/>
        <v>#DIV/0!</v>
      </c>
      <c r="I74" s="105"/>
      <c r="J74" s="107"/>
      <c r="K74" s="216">
        <f>細目書内訳!M75</f>
        <v>0</v>
      </c>
    </row>
    <row r="75" spans="1:18" s="42" customFormat="1" ht="15" hidden="1" customHeight="1">
      <c r="A75" s="172" t="s">
        <v>391</v>
      </c>
      <c r="B75" s="45">
        <v>63</v>
      </c>
      <c r="C75" s="178" t="str">
        <f>細目書内訳!B76</f>
        <v/>
      </c>
      <c r="D75" s="189">
        <f>細目書内訳!C76</f>
        <v>0</v>
      </c>
      <c r="E75" s="194" t="e">
        <f>細目書内訳!D76</f>
        <v>#DIV/0!</v>
      </c>
      <c r="F75" s="198" t="e">
        <f>細目書内訳!H76</f>
        <v>#DIV/0!</v>
      </c>
      <c r="G75" s="204" t="e">
        <f t="shared" si="0"/>
        <v>#DIV/0!</v>
      </c>
      <c r="H75" s="208" t="e">
        <f t="shared" si="1"/>
        <v>#DIV/0!</v>
      </c>
      <c r="I75" s="105"/>
      <c r="J75" s="107"/>
      <c r="K75" s="216">
        <f>細目書内訳!M76</f>
        <v>0</v>
      </c>
    </row>
    <row r="76" spans="1:18" s="42" customFormat="1" ht="15" hidden="1" customHeight="1">
      <c r="A76" s="172" t="s">
        <v>329</v>
      </c>
      <c r="B76" s="45">
        <v>64</v>
      </c>
      <c r="C76" s="178" t="str">
        <f>細目書内訳!B77</f>
        <v/>
      </c>
      <c r="D76" s="189">
        <f>細目書内訳!C77</f>
        <v>0</v>
      </c>
      <c r="E76" s="194" t="e">
        <f>細目書内訳!D77</f>
        <v>#DIV/0!</v>
      </c>
      <c r="F76" s="198" t="e">
        <f>細目書内訳!H77</f>
        <v>#DIV/0!</v>
      </c>
      <c r="G76" s="204" t="e">
        <f t="shared" si="0"/>
        <v>#DIV/0!</v>
      </c>
      <c r="H76" s="208" t="e">
        <f t="shared" si="1"/>
        <v>#DIV/0!</v>
      </c>
      <c r="I76" s="105"/>
      <c r="J76" s="107"/>
      <c r="K76" s="216">
        <f>細目書内訳!M77</f>
        <v>0</v>
      </c>
    </row>
    <row r="77" spans="1:18" s="42" customFormat="1" ht="15" hidden="1" customHeight="1">
      <c r="A77" s="172" t="s">
        <v>133</v>
      </c>
      <c r="B77" s="45">
        <v>65</v>
      </c>
      <c r="C77" s="178" t="str">
        <f>細目書内訳!B78</f>
        <v/>
      </c>
      <c r="D77" s="189">
        <f>細目書内訳!C78</f>
        <v>0</v>
      </c>
      <c r="E77" s="194" t="e">
        <f>細目書内訳!D78</f>
        <v>#DIV/0!</v>
      </c>
      <c r="F77" s="198" t="e">
        <f>細目書内訳!H78</f>
        <v>#DIV/0!</v>
      </c>
      <c r="G77" s="204" t="e">
        <f t="shared" ref="G77:G101" si="2">SUM(D77:E77)</f>
        <v>#DIV/0!</v>
      </c>
      <c r="H77" s="208" t="e">
        <f t="shared" ref="H77:H101" si="3">F77</f>
        <v>#DIV/0!</v>
      </c>
      <c r="I77" s="105"/>
      <c r="J77" s="107"/>
      <c r="K77" s="216">
        <f>細目書内訳!M78</f>
        <v>0</v>
      </c>
      <c r="M77" s="219"/>
      <c r="N77" s="219"/>
      <c r="O77" s="219"/>
      <c r="P77" s="219"/>
      <c r="Q77" s="219"/>
      <c r="R77" s="219"/>
    </row>
    <row r="78" spans="1:18" s="42" customFormat="1" ht="15" hidden="1" customHeight="1">
      <c r="A78" s="172" t="s">
        <v>392</v>
      </c>
      <c r="B78" s="45">
        <v>66</v>
      </c>
      <c r="C78" s="178" t="str">
        <f>細目書内訳!B79</f>
        <v/>
      </c>
      <c r="D78" s="189">
        <f>細目書内訳!C79</f>
        <v>0</v>
      </c>
      <c r="E78" s="194" t="e">
        <f>細目書内訳!D79</f>
        <v>#DIV/0!</v>
      </c>
      <c r="F78" s="198" t="e">
        <f>細目書内訳!H79</f>
        <v>#DIV/0!</v>
      </c>
      <c r="G78" s="204" t="e">
        <f t="shared" si="2"/>
        <v>#DIV/0!</v>
      </c>
      <c r="H78" s="208" t="e">
        <f t="shared" si="3"/>
        <v>#DIV/0!</v>
      </c>
      <c r="I78" s="105"/>
      <c r="J78" s="107"/>
      <c r="K78" s="216">
        <f>細目書内訳!M79</f>
        <v>0</v>
      </c>
      <c r="M78" s="219"/>
      <c r="N78" s="219"/>
      <c r="O78" s="219"/>
      <c r="P78" s="219"/>
      <c r="Q78" s="219"/>
      <c r="R78" s="219"/>
    </row>
    <row r="79" spans="1:18" s="42" customFormat="1" ht="15" hidden="1" customHeight="1">
      <c r="A79" s="172" t="s">
        <v>393</v>
      </c>
      <c r="B79" s="45">
        <v>67</v>
      </c>
      <c r="C79" s="178" t="str">
        <f>細目書内訳!B80</f>
        <v/>
      </c>
      <c r="D79" s="189">
        <f>細目書内訳!C80</f>
        <v>0</v>
      </c>
      <c r="E79" s="194" t="e">
        <f>細目書内訳!D80</f>
        <v>#DIV/0!</v>
      </c>
      <c r="F79" s="198" t="e">
        <f>細目書内訳!H80</f>
        <v>#DIV/0!</v>
      </c>
      <c r="G79" s="204" t="e">
        <f t="shared" si="2"/>
        <v>#DIV/0!</v>
      </c>
      <c r="H79" s="208" t="e">
        <f t="shared" si="3"/>
        <v>#DIV/0!</v>
      </c>
      <c r="I79" s="105"/>
      <c r="J79" s="107"/>
      <c r="K79" s="216">
        <f>細目書内訳!M80</f>
        <v>0</v>
      </c>
      <c r="M79" s="40"/>
    </row>
    <row r="80" spans="1:18" s="42" customFormat="1" ht="15" hidden="1" customHeight="1">
      <c r="A80" s="172" t="s">
        <v>394</v>
      </c>
      <c r="B80" s="45">
        <v>68</v>
      </c>
      <c r="C80" s="178" t="str">
        <f>細目書内訳!B81</f>
        <v/>
      </c>
      <c r="D80" s="189">
        <f>細目書内訳!C81</f>
        <v>0</v>
      </c>
      <c r="E80" s="194" t="e">
        <f>細目書内訳!D81</f>
        <v>#DIV/0!</v>
      </c>
      <c r="F80" s="198" t="e">
        <f>細目書内訳!H81</f>
        <v>#DIV/0!</v>
      </c>
      <c r="G80" s="204" t="e">
        <f t="shared" si="2"/>
        <v>#DIV/0!</v>
      </c>
      <c r="H80" s="208" t="e">
        <f t="shared" si="3"/>
        <v>#DIV/0!</v>
      </c>
      <c r="I80" s="105"/>
      <c r="J80" s="107"/>
      <c r="K80" s="216">
        <f>細目書内訳!M81</f>
        <v>0</v>
      </c>
      <c r="L80" s="185"/>
      <c r="M80" s="40"/>
    </row>
    <row r="81" spans="1:12" s="42" customFormat="1" ht="15" hidden="1" customHeight="1">
      <c r="A81" s="172" t="s">
        <v>395</v>
      </c>
      <c r="B81" s="45">
        <v>69</v>
      </c>
      <c r="C81" s="178" t="str">
        <f>細目書内訳!B82</f>
        <v/>
      </c>
      <c r="D81" s="189">
        <f>細目書内訳!C82</f>
        <v>0</v>
      </c>
      <c r="E81" s="194" t="e">
        <f>細目書内訳!D82</f>
        <v>#DIV/0!</v>
      </c>
      <c r="F81" s="198" t="e">
        <f>細目書内訳!H82</f>
        <v>#DIV/0!</v>
      </c>
      <c r="G81" s="204" t="e">
        <f t="shared" si="2"/>
        <v>#DIV/0!</v>
      </c>
      <c r="H81" s="208" t="e">
        <f t="shared" si="3"/>
        <v>#DIV/0!</v>
      </c>
      <c r="I81" s="105"/>
      <c r="J81" s="107"/>
      <c r="K81" s="216">
        <f>細目書内訳!M82</f>
        <v>0</v>
      </c>
      <c r="L81" s="185"/>
    </row>
    <row r="82" spans="1:12" s="42" customFormat="1" ht="15" hidden="1" customHeight="1">
      <c r="A82" s="172" t="s">
        <v>396</v>
      </c>
      <c r="B82" s="45">
        <v>70</v>
      </c>
      <c r="C82" s="178" t="str">
        <f>細目書内訳!B83</f>
        <v/>
      </c>
      <c r="D82" s="189">
        <f>細目書内訳!C83</f>
        <v>0</v>
      </c>
      <c r="E82" s="194" t="e">
        <f>細目書内訳!D83</f>
        <v>#DIV/0!</v>
      </c>
      <c r="F82" s="198" t="e">
        <f>細目書内訳!H83</f>
        <v>#DIV/0!</v>
      </c>
      <c r="G82" s="204" t="e">
        <f t="shared" si="2"/>
        <v>#DIV/0!</v>
      </c>
      <c r="H82" s="208" t="e">
        <f t="shared" si="3"/>
        <v>#DIV/0!</v>
      </c>
      <c r="I82" s="105"/>
      <c r="J82" s="107"/>
      <c r="K82" s="216">
        <f>細目書内訳!M83</f>
        <v>0</v>
      </c>
      <c r="L82" s="40"/>
    </row>
    <row r="83" spans="1:12" s="42" customFormat="1" ht="15" hidden="1" customHeight="1">
      <c r="A83" s="172" t="s">
        <v>263</v>
      </c>
      <c r="B83" s="45">
        <v>71</v>
      </c>
      <c r="C83" s="178" t="str">
        <f>細目書内訳!B84</f>
        <v/>
      </c>
      <c r="D83" s="189">
        <f>細目書内訳!C84</f>
        <v>0</v>
      </c>
      <c r="E83" s="194" t="e">
        <f>細目書内訳!D84</f>
        <v>#DIV/0!</v>
      </c>
      <c r="F83" s="198" t="e">
        <f>細目書内訳!H84</f>
        <v>#DIV/0!</v>
      </c>
      <c r="G83" s="204" t="e">
        <f t="shared" si="2"/>
        <v>#DIV/0!</v>
      </c>
      <c r="H83" s="208" t="e">
        <f t="shared" si="3"/>
        <v>#DIV/0!</v>
      </c>
      <c r="I83" s="105"/>
      <c r="J83" s="107"/>
      <c r="K83" s="216">
        <f>細目書内訳!M84</f>
        <v>0</v>
      </c>
      <c r="L83" s="40"/>
    </row>
    <row r="84" spans="1:12" s="42" customFormat="1" ht="15" hidden="1" customHeight="1">
      <c r="A84" s="172" t="s">
        <v>18</v>
      </c>
      <c r="B84" s="45">
        <v>72</v>
      </c>
      <c r="C84" s="178" t="str">
        <f>細目書内訳!B85</f>
        <v/>
      </c>
      <c r="D84" s="189">
        <f>細目書内訳!C85</f>
        <v>0</v>
      </c>
      <c r="E84" s="194" t="e">
        <f>細目書内訳!D85</f>
        <v>#DIV/0!</v>
      </c>
      <c r="F84" s="198" t="e">
        <f>細目書内訳!H85</f>
        <v>#DIV/0!</v>
      </c>
      <c r="G84" s="204" t="e">
        <f t="shared" si="2"/>
        <v>#DIV/0!</v>
      </c>
      <c r="H84" s="208" t="e">
        <f t="shared" si="3"/>
        <v>#DIV/0!</v>
      </c>
      <c r="I84" s="105"/>
      <c r="J84" s="107"/>
      <c r="K84" s="216">
        <f>細目書内訳!M85</f>
        <v>0</v>
      </c>
      <c r="L84" s="40"/>
    </row>
    <row r="85" spans="1:12" s="42" customFormat="1" ht="15" hidden="1" customHeight="1">
      <c r="A85" s="172" t="s">
        <v>397</v>
      </c>
      <c r="B85" s="45">
        <v>73</v>
      </c>
      <c r="C85" s="178" t="str">
        <f>細目書内訳!B86</f>
        <v/>
      </c>
      <c r="D85" s="189">
        <f>細目書内訳!C86</f>
        <v>0</v>
      </c>
      <c r="E85" s="194" t="e">
        <f>細目書内訳!D86</f>
        <v>#DIV/0!</v>
      </c>
      <c r="F85" s="198" t="e">
        <f>細目書内訳!H86</f>
        <v>#DIV/0!</v>
      </c>
      <c r="G85" s="204" t="e">
        <f t="shared" si="2"/>
        <v>#DIV/0!</v>
      </c>
      <c r="H85" s="208" t="e">
        <f t="shared" si="3"/>
        <v>#DIV/0!</v>
      </c>
      <c r="I85" s="105"/>
      <c r="J85" s="107"/>
      <c r="K85" s="216">
        <f>細目書内訳!M86</f>
        <v>0</v>
      </c>
      <c r="L85" s="40"/>
    </row>
    <row r="86" spans="1:12" s="42" customFormat="1" ht="15" hidden="1" customHeight="1">
      <c r="A86" s="172" t="s">
        <v>224</v>
      </c>
      <c r="B86" s="45">
        <v>74</v>
      </c>
      <c r="C86" s="178" t="str">
        <f>細目書内訳!B87</f>
        <v/>
      </c>
      <c r="D86" s="189">
        <f>細目書内訳!C87</f>
        <v>0</v>
      </c>
      <c r="E86" s="194" t="e">
        <f>細目書内訳!D87</f>
        <v>#DIV/0!</v>
      </c>
      <c r="F86" s="198" t="e">
        <f>細目書内訳!H87</f>
        <v>#DIV/0!</v>
      </c>
      <c r="G86" s="204" t="e">
        <f t="shared" si="2"/>
        <v>#DIV/0!</v>
      </c>
      <c r="H86" s="208" t="e">
        <f t="shared" si="3"/>
        <v>#DIV/0!</v>
      </c>
      <c r="I86" s="105"/>
      <c r="J86" s="107"/>
      <c r="K86" s="216">
        <f>細目書内訳!M87</f>
        <v>0</v>
      </c>
      <c r="L86" s="40"/>
    </row>
    <row r="87" spans="1:12" s="42" customFormat="1" ht="15" hidden="1" customHeight="1">
      <c r="A87" s="172" t="s">
        <v>398</v>
      </c>
      <c r="B87" s="45">
        <v>75</v>
      </c>
      <c r="C87" s="178" t="str">
        <f>細目書内訳!B88</f>
        <v/>
      </c>
      <c r="D87" s="189">
        <f>細目書内訳!C88</f>
        <v>0</v>
      </c>
      <c r="E87" s="194" t="e">
        <f>細目書内訳!D88</f>
        <v>#DIV/0!</v>
      </c>
      <c r="F87" s="198" t="e">
        <f>細目書内訳!H88</f>
        <v>#DIV/0!</v>
      </c>
      <c r="G87" s="204" t="e">
        <f t="shared" si="2"/>
        <v>#DIV/0!</v>
      </c>
      <c r="H87" s="208" t="e">
        <f t="shared" si="3"/>
        <v>#DIV/0!</v>
      </c>
      <c r="I87" s="105"/>
      <c r="J87" s="107"/>
      <c r="K87" s="216">
        <f>細目書内訳!M88</f>
        <v>0</v>
      </c>
      <c r="L87" s="40"/>
    </row>
    <row r="88" spans="1:12" s="42" customFormat="1" ht="15" hidden="1" customHeight="1">
      <c r="A88" s="172" t="s">
        <v>193</v>
      </c>
      <c r="B88" s="45">
        <v>76</v>
      </c>
      <c r="C88" s="178" t="str">
        <f>細目書内訳!B89</f>
        <v/>
      </c>
      <c r="D88" s="189">
        <f>細目書内訳!C89</f>
        <v>0</v>
      </c>
      <c r="E88" s="194" t="e">
        <f>細目書内訳!D89</f>
        <v>#DIV/0!</v>
      </c>
      <c r="F88" s="198" t="e">
        <f>細目書内訳!H89</f>
        <v>#DIV/0!</v>
      </c>
      <c r="G88" s="204" t="e">
        <f t="shared" si="2"/>
        <v>#DIV/0!</v>
      </c>
      <c r="H88" s="208" t="e">
        <f t="shared" si="3"/>
        <v>#DIV/0!</v>
      </c>
      <c r="I88" s="105"/>
      <c r="J88" s="107"/>
      <c r="K88" s="216">
        <f>細目書内訳!M89</f>
        <v>0</v>
      </c>
      <c r="L88" s="40"/>
    </row>
    <row r="89" spans="1:12" s="42" customFormat="1" ht="15" hidden="1" customHeight="1">
      <c r="A89" s="172" t="s">
        <v>297</v>
      </c>
      <c r="B89" s="45">
        <v>77</v>
      </c>
      <c r="C89" s="178" t="str">
        <f>細目書内訳!B90</f>
        <v/>
      </c>
      <c r="D89" s="189">
        <f>細目書内訳!C90</f>
        <v>0</v>
      </c>
      <c r="E89" s="194" t="e">
        <f>細目書内訳!D90</f>
        <v>#DIV/0!</v>
      </c>
      <c r="F89" s="198" t="e">
        <f>細目書内訳!H90</f>
        <v>#DIV/0!</v>
      </c>
      <c r="G89" s="204" t="e">
        <f t="shared" si="2"/>
        <v>#DIV/0!</v>
      </c>
      <c r="H89" s="208" t="e">
        <f t="shared" si="3"/>
        <v>#DIV/0!</v>
      </c>
      <c r="I89" s="105"/>
      <c r="J89" s="107"/>
      <c r="K89" s="216">
        <f>細目書内訳!M90</f>
        <v>0</v>
      </c>
      <c r="L89" s="40"/>
    </row>
    <row r="90" spans="1:12" s="42" customFormat="1" ht="15" hidden="1" customHeight="1">
      <c r="A90" s="172" t="s">
        <v>399</v>
      </c>
      <c r="B90" s="45">
        <v>78</v>
      </c>
      <c r="C90" s="178" t="str">
        <f>細目書内訳!B91</f>
        <v/>
      </c>
      <c r="D90" s="189">
        <f>細目書内訳!C91</f>
        <v>0</v>
      </c>
      <c r="E90" s="194" t="e">
        <f>細目書内訳!D91</f>
        <v>#DIV/0!</v>
      </c>
      <c r="F90" s="198" t="e">
        <f>細目書内訳!H91</f>
        <v>#DIV/0!</v>
      </c>
      <c r="G90" s="204" t="e">
        <f t="shared" si="2"/>
        <v>#DIV/0!</v>
      </c>
      <c r="H90" s="208" t="e">
        <f t="shared" si="3"/>
        <v>#DIV/0!</v>
      </c>
      <c r="I90" s="105"/>
      <c r="J90" s="107"/>
      <c r="K90" s="216">
        <f>細目書内訳!M91</f>
        <v>0</v>
      </c>
      <c r="L90" s="40"/>
    </row>
    <row r="91" spans="1:12" s="42" customFormat="1" ht="15" hidden="1" customHeight="1">
      <c r="A91" s="172" t="s">
        <v>400</v>
      </c>
      <c r="B91" s="45">
        <v>79</v>
      </c>
      <c r="C91" s="178" t="str">
        <f>細目書内訳!B92</f>
        <v/>
      </c>
      <c r="D91" s="189">
        <f>細目書内訳!C92</f>
        <v>0</v>
      </c>
      <c r="E91" s="194" t="e">
        <f>細目書内訳!D92</f>
        <v>#DIV/0!</v>
      </c>
      <c r="F91" s="198" t="e">
        <f>細目書内訳!H92</f>
        <v>#DIV/0!</v>
      </c>
      <c r="G91" s="204" t="e">
        <f t="shared" si="2"/>
        <v>#DIV/0!</v>
      </c>
      <c r="H91" s="208" t="e">
        <f t="shared" si="3"/>
        <v>#DIV/0!</v>
      </c>
      <c r="I91" s="105"/>
      <c r="J91" s="107"/>
      <c r="K91" s="216">
        <f>細目書内訳!M92</f>
        <v>0</v>
      </c>
      <c r="L91" s="40"/>
    </row>
    <row r="92" spans="1:12" s="42" customFormat="1" ht="15" hidden="1" customHeight="1">
      <c r="A92" s="172" t="s">
        <v>401</v>
      </c>
      <c r="B92" s="45">
        <v>80</v>
      </c>
      <c r="C92" s="178" t="str">
        <f>細目書内訳!B93</f>
        <v/>
      </c>
      <c r="D92" s="189">
        <f>細目書内訳!C93</f>
        <v>0</v>
      </c>
      <c r="E92" s="194" t="e">
        <f>細目書内訳!D93</f>
        <v>#DIV/0!</v>
      </c>
      <c r="F92" s="198" t="e">
        <f>細目書内訳!H93</f>
        <v>#DIV/0!</v>
      </c>
      <c r="G92" s="204" t="e">
        <f t="shared" si="2"/>
        <v>#DIV/0!</v>
      </c>
      <c r="H92" s="208" t="e">
        <f t="shared" si="3"/>
        <v>#DIV/0!</v>
      </c>
      <c r="I92" s="105"/>
      <c r="J92" s="107"/>
      <c r="K92" s="216">
        <f>細目書内訳!M93</f>
        <v>0</v>
      </c>
      <c r="L92" s="40"/>
    </row>
    <row r="93" spans="1:12" s="42" customFormat="1" ht="15" hidden="1" customHeight="1">
      <c r="A93" s="172" t="s">
        <v>357</v>
      </c>
      <c r="B93" s="45">
        <v>81</v>
      </c>
      <c r="C93" s="178" t="str">
        <f>細目書内訳!B94</f>
        <v/>
      </c>
      <c r="D93" s="189">
        <f>細目書内訳!C94</f>
        <v>0</v>
      </c>
      <c r="E93" s="194" t="e">
        <f>細目書内訳!D94</f>
        <v>#DIV/0!</v>
      </c>
      <c r="F93" s="198" t="e">
        <f>細目書内訳!H94</f>
        <v>#DIV/0!</v>
      </c>
      <c r="G93" s="204" t="e">
        <f t="shared" si="2"/>
        <v>#DIV/0!</v>
      </c>
      <c r="H93" s="208" t="e">
        <f t="shared" si="3"/>
        <v>#DIV/0!</v>
      </c>
      <c r="I93" s="105"/>
      <c r="J93" s="107"/>
      <c r="K93" s="216">
        <f>細目書内訳!M94</f>
        <v>0</v>
      </c>
      <c r="L93" s="40"/>
    </row>
    <row r="94" spans="1:12" s="42" customFormat="1" ht="15" hidden="1" customHeight="1">
      <c r="A94" s="172" t="s">
        <v>402</v>
      </c>
      <c r="B94" s="45">
        <v>82</v>
      </c>
      <c r="C94" s="178" t="str">
        <f>細目書内訳!B95</f>
        <v/>
      </c>
      <c r="D94" s="189">
        <f>細目書内訳!C95</f>
        <v>0</v>
      </c>
      <c r="E94" s="194" t="e">
        <f>細目書内訳!D95</f>
        <v>#DIV/0!</v>
      </c>
      <c r="F94" s="198" t="e">
        <f>細目書内訳!H95</f>
        <v>#DIV/0!</v>
      </c>
      <c r="G94" s="204" t="e">
        <f t="shared" si="2"/>
        <v>#DIV/0!</v>
      </c>
      <c r="H94" s="208" t="e">
        <f t="shared" si="3"/>
        <v>#DIV/0!</v>
      </c>
      <c r="I94" s="105"/>
      <c r="J94" s="107"/>
      <c r="K94" s="216">
        <f>細目書内訳!M95</f>
        <v>0</v>
      </c>
      <c r="L94" s="40"/>
    </row>
    <row r="95" spans="1:12" s="42" customFormat="1" ht="15" hidden="1" customHeight="1">
      <c r="A95" s="172" t="s">
        <v>403</v>
      </c>
      <c r="B95" s="45">
        <v>83</v>
      </c>
      <c r="C95" s="178" t="str">
        <f>細目書内訳!B96</f>
        <v/>
      </c>
      <c r="D95" s="189">
        <f>細目書内訳!C96</f>
        <v>0</v>
      </c>
      <c r="E95" s="194" t="e">
        <f>細目書内訳!D96</f>
        <v>#DIV/0!</v>
      </c>
      <c r="F95" s="198" t="e">
        <f>細目書内訳!H96</f>
        <v>#DIV/0!</v>
      </c>
      <c r="G95" s="204" t="e">
        <f t="shared" si="2"/>
        <v>#DIV/0!</v>
      </c>
      <c r="H95" s="208" t="e">
        <f t="shared" si="3"/>
        <v>#DIV/0!</v>
      </c>
      <c r="I95" s="105"/>
      <c r="J95" s="107"/>
      <c r="K95" s="216">
        <f>細目書内訳!M96</f>
        <v>0</v>
      </c>
      <c r="L95" s="40"/>
    </row>
    <row r="96" spans="1:12" s="42" customFormat="1" ht="15" hidden="1" customHeight="1">
      <c r="A96" s="172" t="s">
        <v>404</v>
      </c>
      <c r="B96" s="45">
        <v>84</v>
      </c>
      <c r="C96" s="178" t="str">
        <f>細目書内訳!B97</f>
        <v/>
      </c>
      <c r="D96" s="189">
        <f>細目書内訳!C97</f>
        <v>0</v>
      </c>
      <c r="E96" s="194" t="e">
        <f>細目書内訳!D97</f>
        <v>#DIV/0!</v>
      </c>
      <c r="F96" s="198" t="e">
        <f>細目書内訳!H97</f>
        <v>#DIV/0!</v>
      </c>
      <c r="G96" s="204" t="e">
        <f t="shared" si="2"/>
        <v>#DIV/0!</v>
      </c>
      <c r="H96" s="208" t="e">
        <f t="shared" si="3"/>
        <v>#DIV/0!</v>
      </c>
      <c r="I96" s="105"/>
      <c r="J96" s="107"/>
      <c r="K96" s="216">
        <f>細目書内訳!M97</f>
        <v>0</v>
      </c>
      <c r="L96" s="40"/>
    </row>
    <row r="97" spans="1:12" s="42" customFormat="1" ht="15" hidden="1" customHeight="1">
      <c r="A97" s="172" t="s">
        <v>336</v>
      </c>
      <c r="B97" s="45">
        <v>85</v>
      </c>
      <c r="C97" s="178" t="str">
        <f>細目書内訳!B98</f>
        <v/>
      </c>
      <c r="D97" s="189">
        <f>細目書内訳!C98</f>
        <v>0</v>
      </c>
      <c r="E97" s="194" t="e">
        <f>細目書内訳!D98</f>
        <v>#DIV/0!</v>
      </c>
      <c r="F97" s="198" t="e">
        <f>細目書内訳!H98</f>
        <v>#DIV/0!</v>
      </c>
      <c r="G97" s="204" t="e">
        <f t="shared" si="2"/>
        <v>#DIV/0!</v>
      </c>
      <c r="H97" s="208" t="e">
        <f t="shared" si="3"/>
        <v>#DIV/0!</v>
      </c>
      <c r="I97" s="105"/>
      <c r="J97" s="107"/>
      <c r="K97" s="216">
        <f>細目書内訳!M98</f>
        <v>0</v>
      </c>
      <c r="L97" s="40"/>
    </row>
    <row r="98" spans="1:12" s="42" customFormat="1" ht="15" hidden="1" customHeight="1">
      <c r="A98" s="172" t="s">
        <v>264</v>
      </c>
      <c r="B98" s="45">
        <v>86</v>
      </c>
      <c r="C98" s="178" t="str">
        <f>細目書内訳!B99</f>
        <v/>
      </c>
      <c r="D98" s="189">
        <f>細目書内訳!C99</f>
        <v>0</v>
      </c>
      <c r="E98" s="194" t="e">
        <f>細目書内訳!D99</f>
        <v>#DIV/0!</v>
      </c>
      <c r="F98" s="198" t="e">
        <f>細目書内訳!H99</f>
        <v>#DIV/0!</v>
      </c>
      <c r="G98" s="204" t="e">
        <f t="shared" si="2"/>
        <v>#DIV/0!</v>
      </c>
      <c r="H98" s="208" t="e">
        <f t="shared" si="3"/>
        <v>#DIV/0!</v>
      </c>
      <c r="I98" s="105"/>
      <c r="J98" s="107"/>
      <c r="K98" s="216">
        <f>細目書内訳!M99</f>
        <v>0</v>
      </c>
      <c r="L98" s="40"/>
    </row>
    <row r="99" spans="1:12" s="42" customFormat="1" ht="15" hidden="1" customHeight="1">
      <c r="A99" s="172" t="s">
        <v>304</v>
      </c>
      <c r="B99" s="45">
        <v>87</v>
      </c>
      <c r="C99" s="178" t="str">
        <f>細目書内訳!B100</f>
        <v/>
      </c>
      <c r="D99" s="189">
        <f>細目書内訳!C100</f>
        <v>0</v>
      </c>
      <c r="E99" s="194" t="e">
        <f>細目書内訳!D100</f>
        <v>#DIV/0!</v>
      </c>
      <c r="F99" s="198" t="e">
        <f>細目書内訳!H100</f>
        <v>#DIV/0!</v>
      </c>
      <c r="G99" s="204" t="e">
        <f t="shared" si="2"/>
        <v>#DIV/0!</v>
      </c>
      <c r="H99" s="208" t="e">
        <f t="shared" si="3"/>
        <v>#DIV/0!</v>
      </c>
      <c r="I99" s="105"/>
      <c r="J99" s="107"/>
      <c r="K99" s="216">
        <f>細目書内訳!M100</f>
        <v>0</v>
      </c>
      <c r="L99" s="40"/>
    </row>
    <row r="100" spans="1:12" s="42" customFormat="1" ht="15" hidden="1" customHeight="1">
      <c r="A100" s="172" t="s">
        <v>14</v>
      </c>
      <c r="B100" s="45">
        <v>88</v>
      </c>
      <c r="C100" s="178" t="str">
        <f>細目書内訳!B101</f>
        <v/>
      </c>
      <c r="D100" s="189">
        <f>細目書内訳!C101</f>
        <v>0</v>
      </c>
      <c r="E100" s="194" t="e">
        <f>細目書内訳!D101</f>
        <v>#DIV/0!</v>
      </c>
      <c r="F100" s="198" t="e">
        <f>細目書内訳!H101</f>
        <v>#DIV/0!</v>
      </c>
      <c r="G100" s="204" t="e">
        <f t="shared" si="2"/>
        <v>#DIV/0!</v>
      </c>
      <c r="H100" s="208" t="e">
        <f t="shared" si="3"/>
        <v>#DIV/0!</v>
      </c>
      <c r="I100" s="105"/>
      <c r="J100" s="107"/>
      <c r="K100" s="216">
        <f>細目書内訳!M101</f>
        <v>0</v>
      </c>
      <c r="L100" s="40"/>
    </row>
    <row r="101" spans="1:12" s="42" customFormat="1" ht="15" hidden="1" customHeight="1">
      <c r="A101" s="172" t="s">
        <v>361</v>
      </c>
      <c r="B101" s="45">
        <v>89</v>
      </c>
      <c r="C101" s="179" t="str">
        <f>細目書内訳!B102</f>
        <v/>
      </c>
      <c r="D101" s="190">
        <f>細目書内訳!C102</f>
        <v>0</v>
      </c>
      <c r="E101" s="195" t="e">
        <f>細目書内訳!D102</f>
        <v>#DIV/0!</v>
      </c>
      <c r="F101" s="199" t="e">
        <f>細目書内訳!H102</f>
        <v>#DIV/0!</v>
      </c>
      <c r="G101" s="205" t="e">
        <f t="shared" si="2"/>
        <v>#DIV/0!</v>
      </c>
      <c r="H101" s="209" t="e">
        <f t="shared" si="3"/>
        <v>#DIV/0!</v>
      </c>
      <c r="I101" s="105"/>
      <c r="J101" s="107"/>
      <c r="K101" s="217">
        <f>細目書内訳!M102</f>
        <v>0</v>
      </c>
      <c r="L101" s="40"/>
    </row>
    <row r="102" spans="1:12" ht="15" customHeight="1">
      <c r="A102" s="116"/>
      <c r="B102" s="45"/>
      <c r="C102" s="180" t="str">
        <f>細目書内訳!B103</f>
        <v>計</v>
      </c>
      <c r="D102" s="191">
        <f>SUM(D13:D101)</f>
        <v>0</v>
      </c>
      <c r="E102" s="196" t="e">
        <f>SUM(E13:E101)</f>
        <v>#DIV/0!</v>
      </c>
      <c r="F102" s="200" t="e">
        <f>SUM(F13:F101)</f>
        <v>#DIV/0!</v>
      </c>
      <c r="G102" s="206" t="e">
        <f>SUM(G13:G101)</f>
        <v>#DIV/0!</v>
      </c>
      <c r="H102" s="210" t="e">
        <f>SUM(H13:H101)</f>
        <v>#DIV/0!</v>
      </c>
      <c r="I102" s="103"/>
      <c r="J102" s="43"/>
      <c r="K102" s="218">
        <f>SUM(K13:K101)</f>
        <v>0</v>
      </c>
    </row>
    <row r="103" spans="1:12" ht="15" customHeight="1">
      <c r="A103" s="46"/>
      <c r="B103" s="174"/>
      <c r="C103" s="56"/>
      <c r="D103" s="192"/>
      <c r="E103" s="78"/>
      <c r="F103" s="78"/>
      <c r="G103" s="78"/>
      <c r="H103" s="78"/>
      <c r="I103" s="106"/>
      <c r="J103" s="43"/>
    </row>
  </sheetData>
  <mergeCells count="7">
    <mergeCell ref="C3:C4"/>
    <mergeCell ref="M21:R22"/>
    <mergeCell ref="M32:R33"/>
    <mergeCell ref="E2:F2"/>
    <mergeCell ref="F9:G9"/>
    <mergeCell ref="E10:F10"/>
    <mergeCell ref="G10:H10"/>
  </mergeCells>
  <phoneticPr fontId="2"/>
  <pageMargins left="0.89685039370078745" right="0.30629921259842519" top="0.55314960629921262" bottom="0.35629921259842523" header="0.3" footer="0.3"/>
  <pageSetup paperSize="9" scale="97" fitToHeight="2" orientation="portrait" r:id="rId1"/>
  <headerFooter>
    <oddHeader>&amp;L別紙</oddHeader>
    <oddFooter>&amp;C&amp;P/&amp;N</oddFooter>
  </headerFooter>
  <rowBreaks count="1" manualBreakCount="1">
    <brk id="57" min="1"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X104"/>
  <sheetViews>
    <sheetView showGridLines="0" showZeros="0" zoomScaleSheetLayoutView="100" workbookViewId="0">
      <pane xSplit="1" ySplit="13" topLeftCell="B14" activePane="bottomRight" state="frozen"/>
      <selection pane="topRight"/>
      <selection pane="bottomLeft"/>
      <selection pane="bottomRight" activeCell="B12" sqref="B12"/>
    </sheetView>
  </sheetViews>
  <sheetFormatPr defaultColWidth="8.09765625" defaultRowHeight="14.4"/>
  <cols>
    <col min="1" max="1" width="3.296875" style="40" customWidth="1"/>
    <col min="2" max="10" width="12.69921875" style="40" customWidth="1"/>
    <col min="11" max="12" width="2.69921875" style="40" customWidth="1"/>
    <col min="13" max="13" width="13.3984375" style="40" customWidth="1"/>
    <col min="14" max="15" width="8.09765625" style="40"/>
    <col min="16" max="16" width="8.19921875" style="40" bestFit="1" customWidth="1"/>
    <col min="17" max="16384" width="8.09765625" style="40"/>
  </cols>
  <sheetData>
    <row r="1" spans="1:15" ht="15.6" customHeight="1">
      <c r="B1" s="175" t="s">
        <v>141</v>
      </c>
      <c r="C1" s="175"/>
      <c r="D1" s="175"/>
      <c r="E1" s="175"/>
      <c r="F1" s="175"/>
      <c r="G1" s="175"/>
      <c r="H1" s="175"/>
      <c r="I1" s="202"/>
      <c r="J1" s="202"/>
    </row>
    <row r="2" spans="1:15" ht="15.6" customHeight="1">
      <c r="B2" s="176" t="s">
        <v>213</v>
      </c>
      <c r="C2" s="181" t="s">
        <v>65</v>
      </c>
      <c r="D2" s="478" t="s">
        <v>66</v>
      </c>
      <c r="E2" s="486"/>
      <c r="F2" s="486"/>
      <c r="G2" s="486"/>
      <c r="H2" s="479"/>
      <c r="I2" s="201"/>
      <c r="J2" s="202"/>
      <c r="M2" s="211" t="s">
        <v>332</v>
      </c>
    </row>
    <row r="3" spans="1:15" ht="15.6" customHeight="1">
      <c r="B3" s="482" t="str">
        <f>'収支報告書（1月）'!I15</f>
        <v>面積・単価で按分</v>
      </c>
      <c r="C3" s="182" t="s">
        <v>142</v>
      </c>
      <c r="D3" s="182" t="s">
        <v>27</v>
      </c>
      <c r="E3" s="182" t="s">
        <v>321</v>
      </c>
      <c r="F3" s="182" t="s">
        <v>322</v>
      </c>
      <c r="G3" s="182" t="s">
        <v>323</v>
      </c>
      <c r="H3" s="182" t="s">
        <v>143</v>
      </c>
      <c r="I3" s="201"/>
      <c r="J3" s="202"/>
      <c r="M3" s="211" t="s">
        <v>118</v>
      </c>
    </row>
    <row r="4" spans="1:15" ht="15.6" customHeight="1">
      <c r="B4" s="483"/>
      <c r="C4" s="183">
        <f>'収支報告書（1月）'!E41</f>
        <v>0</v>
      </c>
      <c r="D4" s="183">
        <f>'収支報告書（1月）'!G41</f>
        <v>0</v>
      </c>
      <c r="E4" s="183">
        <f>'収支報告書（1月）'!G41-F4-G4</f>
        <v>0</v>
      </c>
      <c r="F4" s="183">
        <f>F103</f>
        <v>0</v>
      </c>
      <c r="G4" s="183">
        <f>G103</f>
        <v>0</v>
      </c>
      <c r="H4" s="183">
        <f>'収支報告書（1月）'!I41</f>
        <v>0</v>
      </c>
      <c r="I4" s="203"/>
      <c r="J4" s="202"/>
    </row>
    <row r="5" spans="1:15" ht="15.6" customHeight="1">
      <c r="B5" s="175"/>
      <c r="C5" s="184" t="s">
        <v>147</v>
      </c>
      <c r="D5" s="193" t="e">
        <f>IF(D103-D4=0,"OK!",D103-D4)</f>
        <v>#DIV/0!</v>
      </c>
      <c r="E5" s="193" t="e">
        <f>IF(E103-E4=0,"OK!",E103-E4)</f>
        <v>#DIV/0!</v>
      </c>
      <c r="F5" s="193" t="str">
        <f>IF(F103-F4=0,"OK!",F103-F4)</f>
        <v>OK!</v>
      </c>
      <c r="G5" s="193" t="str">
        <f>IF(G103-G4=0,"OK!",G103-G4)</f>
        <v>OK!</v>
      </c>
      <c r="H5" s="193" t="e">
        <f>IF(H103-H4=0,"OK!",H103-H4)</f>
        <v>#DIV/0!</v>
      </c>
      <c r="I5" s="203"/>
      <c r="J5" s="202"/>
    </row>
    <row r="6" spans="1:15" ht="8.4" customHeight="1">
      <c r="C6" s="185"/>
      <c r="D6" s="185"/>
      <c r="E6" s="185"/>
      <c r="F6" s="185"/>
      <c r="G6" s="185"/>
      <c r="H6" s="185"/>
    </row>
    <row r="7" spans="1:15" ht="7.8" customHeight="1">
      <c r="A7" s="47"/>
      <c r="B7" s="47"/>
      <c r="C7" s="69"/>
      <c r="D7" s="69"/>
      <c r="E7" s="69"/>
      <c r="F7" s="69"/>
      <c r="G7" s="69"/>
      <c r="H7" s="69"/>
      <c r="I7" s="47"/>
      <c r="J7" s="47"/>
      <c r="K7" s="47"/>
      <c r="L7" s="43"/>
    </row>
    <row r="8" spans="1:15" ht="5.4" customHeight="1">
      <c r="A8" s="43"/>
      <c r="B8" s="43"/>
      <c r="C8" s="43"/>
      <c r="D8" s="43"/>
      <c r="E8" s="43"/>
      <c r="F8" s="43"/>
      <c r="G8" s="43"/>
      <c r="H8" s="43"/>
      <c r="I8" s="43"/>
      <c r="J8" s="43"/>
      <c r="K8" s="43"/>
      <c r="L8" s="43"/>
    </row>
    <row r="9" spans="1:15" ht="22.5" customHeight="1">
      <c r="A9" s="43"/>
      <c r="B9" s="43" t="s">
        <v>330</v>
      </c>
      <c r="C9" s="43"/>
      <c r="D9" s="44"/>
      <c r="E9" s="197"/>
      <c r="F9" s="197"/>
      <c r="G9" s="44" t="s">
        <v>28</v>
      </c>
      <c r="H9" s="480" t="str">
        <f>基本情報!C7</f>
        <v>魚沼集落協定</v>
      </c>
      <c r="I9" s="480"/>
      <c r="J9" s="98" t="s">
        <v>19</v>
      </c>
      <c r="K9" s="43"/>
      <c r="L9" s="43"/>
    </row>
    <row r="10" spans="1:15" ht="15" customHeight="1">
      <c r="A10" s="43"/>
      <c r="B10" s="177"/>
      <c r="C10" s="186" t="s">
        <v>65</v>
      </c>
      <c r="D10" s="429" t="s">
        <v>66</v>
      </c>
      <c r="E10" s="363"/>
      <c r="F10" s="363"/>
      <c r="G10" s="363"/>
      <c r="H10" s="428"/>
      <c r="I10" s="360" t="s">
        <v>69</v>
      </c>
      <c r="J10" s="481"/>
      <c r="K10" s="43"/>
      <c r="L10" s="43"/>
    </row>
    <row r="11" spans="1:15" s="41" customFormat="1" ht="15" customHeight="1">
      <c r="A11" s="44"/>
      <c r="B11" s="125" t="s">
        <v>57</v>
      </c>
      <c r="C11" s="187" t="s">
        <v>59</v>
      </c>
      <c r="D11" s="124" t="s">
        <v>59</v>
      </c>
      <c r="E11" s="90"/>
      <c r="F11" s="90"/>
      <c r="G11" s="137"/>
      <c r="H11" s="124" t="s">
        <v>60</v>
      </c>
      <c r="I11" s="73" t="s">
        <v>59</v>
      </c>
      <c r="J11" s="50" t="s">
        <v>60</v>
      </c>
      <c r="K11" s="44"/>
      <c r="L11" s="44"/>
      <c r="M11" s="484" t="s">
        <v>217</v>
      </c>
    </row>
    <row r="12" spans="1:15" s="41" customFormat="1" ht="15" customHeight="1">
      <c r="A12" s="44"/>
      <c r="B12" s="223"/>
      <c r="C12" s="224"/>
      <c r="D12" s="74"/>
      <c r="E12" s="51" t="s">
        <v>315</v>
      </c>
      <c r="F12" s="51" t="s">
        <v>157</v>
      </c>
      <c r="G12" s="51" t="s">
        <v>258</v>
      </c>
      <c r="H12" s="81"/>
      <c r="I12" s="74"/>
      <c r="J12" s="233"/>
      <c r="K12" s="44"/>
      <c r="L12" s="44"/>
      <c r="M12" s="485"/>
    </row>
    <row r="13" spans="1:15" s="41" customFormat="1" ht="15" customHeight="1">
      <c r="A13" s="44"/>
      <c r="B13" s="119">
        <f>入力シート!B11</f>
        <v>0</v>
      </c>
      <c r="C13" s="188" t="s">
        <v>72</v>
      </c>
      <c r="D13" s="100" t="s">
        <v>94</v>
      </c>
      <c r="E13" s="52" t="s">
        <v>211</v>
      </c>
      <c r="F13" s="52" t="s">
        <v>318</v>
      </c>
      <c r="G13" s="52" t="s">
        <v>294</v>
      </c>
      <c r="H13" s="64" t="s">
        <v>77</v>
      </c>
      <c r="I13" s="75" t="s">
        <v>62</v>
      </c>
      <c r="J13" s="207" t="s">
        <v>77</v>
      </c>
      <c r="K13" s="44"/>
      <c r="L13" s="44"/>
      <c r="M13" s="214" t="s">
        <v>216</v>
      </c>
    </row>
    <row r="14" spans="1:15" s="42" customFormat="1" ht="18" customHeight="1">
      <c r="A14" s="45" t="s">
        <v>252</v>
      </c>
      <c r="B14" s="178" t="str">
        <f>IF(入力シート!B12=0,"",入力シート!B12)</f>
        <v/>
      </c>
      <c r="C14" s="189">
        <f>入力シート!C12</f>
        <v>0</v>
      </c>
      <c r="D14" s="225" t="e">
        <f t="shared" ref="D14:D77" si="0">SUM(E14:G14)</f>
        <v>#DIV/0!</v>
      </c>
      <c r="E14" s="227" t="e">
        <f>IF('収支報告書（1月）'!$I$15="面積・単価で按分",ROUND(E$4/M$103*M14,0),IF(B14&lt;&gt;"",ROUND($E$4/$B$13,0),""))</f>
        <v>#DIV/0!</v>
      </c>
      <c r="F14" s="227">
        <f>入力シート!F12</f>
        <v>0</v>
      </c>
      <c r="G14" s="230">
        <f>入力シート!Q12</f>
        <v>0</v>
      </c>
      <c r="H14" s="198" t="e">
        <f>IF('収支報告書（1月）'!$I$15="面積・単価で按分",ROUND(H$4/M$103*M14,0),IF(B14&lt;&gt;"",ROUND($H$4/$B$13,0),""))</f>
        <v>#DIV/0!</v>
      </c>
      <c r="I14" s="204" t="e">
        <f t="shared" ref="I14:I77" si="1">SUM(C14:D14)</f>
        <v>#DIV/0!</v>
      </c>
      <c r="J14" s="208" t="e">
        <f t="shared" ref="J14:J77" si="2">H14</f>
        <v>#DIV/0!</v>
      </c>
      <c r="K14" s="107"/>
      <c r="L14" s="107"/>
      <c r="M14" s="234">
        <f>入力シート!D12</f>
        <v>0</v>
      </c>
      <c r="N14" s="41"/>
      <c r="O14" s="41"/>
    </row>
    <row r="15" spans="1:15" s="42" customFormat="1" ht="18" customHeight="1">
      <c r="A15" s="45" t="s">
        <v>253</v>
      </c>
      <c r="B15" s="178" t="str">
        <f>IF(入力シート!B13=0,"",入力シート!B13)</f>
        <v/>
      </c>
      <c r="C15" s="189">
        <f>入力シート!C13</f>
        <v>0</v>
      </c>
      <c r="D15" s="225" t="e">
        <f t="shared" si="0"/>
        <v>#DIV/0!</v>
      </c>
      <c r="E15" s="227" t="e">
        <f>IF('収支報告書（1月）'!$I$15="面積・単価で按分",ROUND(E$4/M$103*M15,0),IF(B15&lt;&gt;"",ROUND($E$4/$B$13,0),""))</f>
        <v>#DIV/0!</v>
      </c>
      <c r="F15" s="227">
        <f>入力シート!F13</f>
        <v>0</v>
      </c>
      <c r="G15" s="230">
        <f>入力シート!Q13</f>
        <v>0</v>
      </c>
      <c r="H15" s="198" t="e">
        <f>IF('収支報告書（1月）'!$I$15="面積・単価で按分",ROUND(H$4/M$103*M15,0),IF(B15&lt;&gt;"",ROUND($H$4/$B$13,0),""))</f>
        <v>#DIV/0!</v>
      </c>
      <c r="I15" s="204" t="e">
        <f t="shared" si="1"/>
        <v>#DIV/0!</v>
      </c>
      <c r="J15" s="208" t="e">
        <f t="shared" si="2"/>
        <v>#DIV/0!</v>
      </c>
      <c r="K15" s="107"/>
      <c r="L15" s="107"/>
      <c r="M15" s="227">
        <f>入力シート!D13</f>
        <v>0</v>
      </c>
    </row>
    <row r="16" spans="1:15" s="42" customFormat="1" ht="18" customHeight="1">
      <c r="A16" s="45" t="s">
        <v>254</v>
      </c>
      <c r="B16" s="178" t="str">
        <f>IF(入力シート!B14=0,"",入力シート!B14)</f>
        <v/>
      </c>
      <c r="C16" s="189">
        <f>入力シート!C14</f>
        <v>0</v>
      </c>
      <c r="D16" s="225" t="e">
        <f t="shared" si="0"/>
        <v>#DIV/0!</v>
      </c>
      <c r="E16" s="227" t="e">
        <f>IF('収支報告書（1月）'!$I$15="面積・単価で按分",ROUND(E$4/M$103*M16,0),IF(B16&lt;&gt;"",ROUND($E$4/$B$13,0),""))</f>
        <v>#DIV/0!</v>
      </c>
      <c r="F16" s="227">
        <f>入力シート!F14</f>
        <v>0</v>
      </c>
      <c r="G16" s="230">
        <f>入力シート!Q14</f>
        <v>0</v>
      </c>
      <c r="H16" s="198" t="e">
        <f>IF('収支報告書（1月）'!$I$15="面積・単価で按分",ROUND(H$4/M$103*M16,0),IF(B16&lt;&gt;"",ROUND($H$4/$B$13,0),""))</f>
        <v>#DIV/0!</v>
      </c>
      <c r="I16" s="204" t="e">
        <f t="shared" si="1"/>
        <v>#DIV/0!</v>
      </c>
      <c r="J16" s="208" t="e">
        <f t="shared" si="2"/>
        <v>#DIV/0!</v>
      </c>
      <c r="K16" s="107"/>
      <c r="L16" s="107"/>
      <c r="M16" s="227">
        <f>入力シート!D14</f>
        <v>0</v>
      </c>
    </row>
    <row r="17" spans="1:24" s="42" customFormat="1" ht="18" customHeight="1">
      <c r="A17" s="45" t="s">
        <v>255</v>
      </c>
      <c r="B17" s="178" t="str">
        <f>IF(入力シート!B15=0,"",入力シート!B15)</f>
        <v/>
      </c>
      <c r="C17" s="189">
        <f>入力シート!C15</f>
        <v>0</v>
      </c>
      <c r="D17" s="225" t="e">
        <f t="shared" si="0"/>
        <v>#DIV/0!</v>
      </c>
      <c r="E17" s="227" t="e">
        <f>IF('収支報告書（1月）'!$I$15="面積・単価で按分",ROUND(E$4/M$103*M17,0),IF(B17&lt;&gt;"",ROUND($E$4/$B$13,0),""))</f>
        <v>#DIV/0!</v>
      </c>
      <c r="F17" s="227">
        <f>入力シート!F15</f>
        <v>0</v>
      </c>
      <c r="G17" s="230">
        <f>入力シート!Q15</f>
        <v>0</v>
      </c>
      <c r="H17" s="198" t="e">
        <f>IF('収支報告書（1月）'!$I$15="面積・単価で按分",ROUND(H$4/M$103*M17,0),IF(B17&lt;&gt;"",ROUND($H$4/$B$13,0),""))</f>
        <v>#DIV/0!</v>
      </c>
      <c r="I17" s="204" t="e">
        <f t="shared" si="1"/>
        <v>#DIV/0!</v>
      </c>
      <c r="J17" s="208" t="e">
        <f t="shared" si="2"/>
        <v>#DIV/0!</v>
      </c>
      <c r="K17" s="107"/>
      <c r="L17" s="107"/>
      <c r="M17" s="227">
        <f>入力シート!D15</f>
        <v>0</v>
      </c>
    </row>
    <row r="18" spans="1:24" s="42" customFormat="1" ht="18" customHeight="1">
      <c r="A18" s="45" t="s">
        <v>256</v>
      </c>
      <c r="B18" s="178" t="str">
        <f>IF(入力シート!B16=0,"",入力シート!B16)</f>
        <v/>
      </c>
      <c r="C18" s="189">
        <f>入力シート!C16</f>
        <v>0</v>
      </c>
      <c r="D18" s="225" t="e">
        <f t="shared" si="0"/>
        <v>#DIV/0!</v>
      </c>
      <c r="E18" s="227" t="e">
        <f>IF('収支報告書（1月）'!$I$15="面積・単価で按分",ROUND(E$4/M$103*M18,0),IF(B18&lt;&gt;"",ROUND($E$4/$B$13,0),""))</f>
        <v>#DIV/0!</v>
      </c>
      <c r="F18" s="227">
        <f>入力シート!F16</f>
        <v>0</v>
      </c>
      <c r="G18" s="230">
        <f>入力シート!Q16</f>
        <v>0</v>
      </c>
      <c r="H18" s="198" t="e">
        <f>IF('収支報告書（1月）'!$I$15="面積・単価で按分",ROUND(H$4/M$103*M18,0),IF(B18&lt;&gt;"",ROUND($H$4/$B$13,0),""))</f>
        <v>#DIV/0!</v>
      </c>
      <c r="I18" s="204" t="e">
        <f t="shared" si="1"/>
        <v>#DIV/0!</v>
      </c>
      <c r="J18" s="208" t="e">
        <f t="shared" si="2"/>
        <v>#DIV/0!</v>
      </c>
      <c r="K18" s="107"/>
      <c r="L18" s="107"/>
      <c r="M18" s="227">
        <f>入力シート!D16</f>
        <v>0</v>
      </c>
    </row>
    <row r="19" spans="1:24" s="42" customFormat="1" ht="18" customHeight="1">
      <c r="A19" s="45" t="s">
        <v>182</v>
      </c>
      <c r="B19" s="178" t="str">
        <f>IF(入力シート!B17=0,"",入力シート!B17)</f>
        <v/>
      </c>
      <c r="C19" s="189">
        <f>入力シート!C17</f>
        <v>0</v>
      </c>
      <c r="D19" s="225" t="e">
        <f t="shared" si="0"/>
        <v>#DIV/0!</v>
      </c>
      <c r="E19" s="227" t="e">
        <f>IF('収支報告書（1月）'!$I$15="面積・単価で按分",ROUND(E$4/M$103*M19,0),IF(B19&lt;&gt;"",ROUND($E$4/$B$13,0),""))</f>
        <v>#DIV/0!</v>
      </c>
      <c r="F19" s="227">
        <f>入力シート!F17</f>
        <v>0</v>
      </c>
      <c r="G19" s="230">
        <f>入力シート!Q17</f>
        <v>0</v>
      </c>
      <c r="H19" s="198" t="e">
        <f>IF('収支報告書（1月）'!$I$15="面積・単価で按分",ROUND(H$4/M$103*M19,0),IF(B19&lt;&gt;"",ROUND($H$4/$B$13,0),""))</f>
        <v>#DIV/0!</v>
      </c>
      <c r="I19" s="204" t="e">
        <f t="shared" si="1"/>
        <v>#DIV/0!</v>
      </c>
      <c r="J19" s="208" t="e">
        <f t="shared" si="2"/>
        <v>#DIV/0!</v>
      </c>
      <c r="K19" s="107"/>
      <c r="L19" s="107"/>
      <c r="M19" s="227">
        <f>入力シート!D17</f>
        <v>0</v>
      </c>
    </row>
    <row r="20" spans="1:24" s="42" customFormat="1" ht="18" customHeight="1">
      <c r="A20" s="45" t="s">
        <v>228</v>
      </c>
      <c r="B20" s="178" t="str">
        <f>IF(入力シート!B18=0,"",入力シート!B18)</f>
        <v/>
      </c>
      <c r="C20" s="189">
        <f>入力シート!C18</f>
        <v>0</v>
      </c>
      <c r="D20" s="225" t="e">
        <f t="shared" si="0"/>
        <v>#DIV/0!</v>
      </c>
      <c r="E20" s="227" t="e">
        <f>IF('収支報告書（1月）'!$I$15="面積・単価で按分",ROUND(E$4/M$103*M20,0),IF(B20&lt;&gt;"",ROUND($E$4/$B$13,0),""))</f>
        <v>#DIV/0!</v>
      </c>
      <c r="F20" s="227">
        <f>入力シート!F18</f>
        <v>0</v>
      </c>
      <c r="G20" s="230">
        <f>入力シート!Q18</f>
        <v>0</v>
      </c>
      <c r="H20" s="198" t="e">
        <f>IF('収支報告書（1月）'!$I$15="面積・単価で按分",ROUND(H$4/M$103*M20,0),IF(B20&lt;&gt;"",ROUND($H$4/$B$13,0),""))</f>
        <v>#DIV/0!</v>
      </c>
      <c r="I20" s="204" t="e">
        <f t="shared" si="1"/>
        <v>#DIV/0!</v>
      </c>
      <c r="J20" s="208" t="e">
        <f t="shared" si="2"/>
        <v>#DIV/0!</v>
      </c>
      <c r="K20" s="107"/>
      <c r="L20" s="107"/>
      <c r="M20" s="227">
        <f>入力シート!D18</f>
        <v>0</v>
      </c>
      <c r="O20" s="477" t="s">
        <v>149</v>
      </c>
      <c r="P20" s="477"/>
      <c r="Q20" s="477"/>
      <c r="R20" s="477"/>
      <c r="S20" s="477"/>
      <c r="T20" s="477"/>
    </row>
    <row r="21" spans="1:24" s="42" customFormat="1" ht="18" customHeight="1">
      <c r="A21" s="45" t="s">
        <v>259</v>
      </c>
      <c r="B21" s="178" t="str">
        <f>IF(入力シート!B19=0,"",入力シート!B19)</f>
        <v/>
      </c>
      <c r="C21" s="189">
        <f>入力シート!C19</f>
        <v>0</v>
      </c>
      <c r="D21" s="225" t="e">
        <f t="shared" si="0"/>
        <v>#DIV/0!</v>
      </c>
      <c r="E21" s="227" t="e">
        <f>IF('収支報告書（1月）'!$I$15="面積・単価で按分",ROUND(E$4/M$103*M21,0),IF(B21&lt;&gt;"",ROUND($E$4/$B$13,0),""))</f>
        <v>#DIV/0!</v>
      </c>
      <c r="F21" s="227">
        <f>入力シート!F19</f>
        <v>0</v>
      </c>
      <c r="G21" s="230">
        <f>入力シート!Q19</f>
        <v>0</v>
      </c>
      <c r="H21" s="198" t="e">
        <f>IF('収支報告書（1月）'!$I$15="面積・単価で按分",ROUND(H$4/M$103*M21,0),IF(B21&lt;&gt;"",ROUND($H$4/$B$13,0),""))</f>
        <v>#DIV/0!</v>
      </c>
      <c r="I21" s="204" t="e">
        <f t="shared" si="1"/>
        <v>#DIV/0!</v>
      </c>
      <c r="J21" s="208" t="e">
        <f t="shared" si="2"/>
        <v>#DIV/0!</v>
      </c>
      <c r="K21" s="107"/>
      <c r="L21" s="107"/>
      <c r="M21" s="227">
        <f>入力シート!D19</f>
        <v>0</v>
      </c>
      <c r="O21" s="477"/>
      <c r="P21" s="477"/>
      <c r="Q21" s="477"/>
      <c r="R21" s="477"/>
      <c r="S21" s="477"/>
      <c r="T21" s="477"/>
    </row>
    <row r="22" spans="1:24" s="42" customFormat="1" ht="18" customHeight="1">
      <c r="A22" s="45" t="s">
        <v>110</v>
      </c>
      <c r="B22" s="178" t="str">
        <f>IF(入力シート!B20=0,"",入力シート!B20)</f>
        <v/>
      </c>
      <c r="C22" s="189">
        <f>入力シート!C20</f>
        <v>0</v>
      </c>
      <c r="D22" s="225" t="e">
        <f t="shared" si="0"/>
        <v>#DIV/0!</v>
      </c>
      <c r="E22" s="227" t="e">
        <f>IF('収支報告書（1月）'!$I$15="面積・単価で按分",ROUND(E$4/M$103*M22,0),IF(B22&lt;&gt;"",ROUND($E$4/$B$13,0),""))</f>
        <v>#DIV/0!</v>
      </c>
      <c r="F22" s="227">
        <f>入力シート!F20</f>
        <v>0</v>
      </c>
      <c r="G22" s="230">
        <f>入力シート!Q20</f>
        <v>0</v>
      </c>
      <c r="H22" s="198" t="e">
        <f>IF('収支報告書（1月）'!$I$15="面積・単価で按分",ROUND(H$4/M$103*M22,0),IF(B22&lt;&gt;"",ROUND($H$4/$B$13,0),""))</f>
        <v>#DIV/0!</v>
      </c>
      <c r="I22" s="204" t="e">
        <f t="shared" si="1"/>
        <v>#DIV/0!</v>
      </c>
      <c r="J22" s="208" t="e">
        <f t="shared" si="2"/>
        <v>#DIV/0!</v>
      </c>
      <c r="K22" s="107"/>
      <c r="L22" s="107"/>
      <c r="M22" s="227">
        <f>入力シート!D20</f>
        <v>0</v>
      </c>
      <c r="O22" s="42" t="s">
        <v>358</v>
      </c>
      <c r="W22" s="487" t="s">
        <v>250</v>
      </c>
      <c r="X22" s="487"/>
    </row>
    <row r="23" spans="1:24" s="42" customFormat="1" ht="18" customHeight="1">
      <c r="A23" s="45" t="s">
        <v>260</v>
      </c>
      <c r="B23" s="178" t="str">
        <f>IF(入力シート!B21=0,"",入力シート!B21)</f>
        <v/>
      </c>
      <c r="C23" s="189">
        <f>入力シート!C21</f>
        <v>0</v>
      </c>
      <c r="D23" s="225" t="e">
        <f t="shared" si="0"/>
        <v>#DIV/0!</v>
      </c>
      <c r="E23" s="227" t="e">
        <f>IF('収支報告書（1月）'!$I$15="面積・単価で按分",ROUND(E$4/M$103*M23,0),IF(B23&lt;&gt;"",ROUND($E$4/$B$13,0),""))</f>
        <v>#DIV/0!</v>
      </c>
      <c r="F23" s="227">
        <f>入力シート!F21</f>
        <v>0</v>
      </c>
      <c r="G23" s="230">
        <f>入力シート!Q21</f>
        <v>0</v>
      </c>
      <c r="H23" s="198" t="e">
        <f>IF('収支報告書（1月）'!$I$15="面積・単価で按分",ROUND(H$4/M$103*M23,0),IF(B23&lt;&gt;"",ROUND($H$4/$B$13,0),""))</f>
        <v>#DIV/0!</v>
      </c>
      <c r="I23" s="204" t="e">
        <f t="shared" si="1"/>
        <v>#DIV/0!</v>
      </c>
      <c r="J23" s="208" t="e">
        <f t="shared" si="2"/>
        <v>#DIV/0!</v>
      </c>
      <c r="K23" s="107"/>
      <c r="L23" s="107"/>
      <c r="M23" s="227">
        <f>入力シート!D21</f>
        <v>0</v>
      </c>
      <c r="O23" s="42" t="s">
        <v>383</v>
      </c>
    </row>
    <row r="24" spans="1:24" s="42" customFormat="1" ht="18" customHeight="1">
      <c r="A24" s="45" t="s">
        <v>262</v>
      </c>
      <c r="B24" s="178" t="str">
        <f>IF(入力シート!B22=0,"",入力シート!B22)</f>
        <v/>
      </c>
      <c r="C24" s="189">
        <f>入力シート!C22</f>
        <v>0</v>
      </c>
      <c r="D24" s="225" t="e">
        <f t="shared" si="0"/>
        <v>#DIV/0!</v>
      </c>
      <c r="E24" s="227" t="e">
        <f>IF('収支報告書（1月）'!$I$15="面積・単価で按分",ROUND(E$4/M$103*M24,0),IF(B24&lt;&gt;"",ROUND($E$4/$B$13,0),""))</f>
        <v>#DIV/0!</v>
      </c>
      <c r="F24" s="227">
        <f>入力シート!F22</f>
        <v>0</v>
      </c>
      <c r="G24" s="230">
        <f>入力シート!Q22</f>
        <v>0</v>
      </c>
      <c r="H24" s="198" t="e">
        <f>IF('収支報告書（1月）'!$I$15="面積・単価で按分",ROUND(H$4/M$103*M24,0),IF(B24&lt;&gt;"",ROUND($H$4/$B$13,0),""))</f>
        <v>#DIV/0!</v>
      </c>
      <c r="I24" s="204" t="e">
        <f t="shared" si="1"/>
        <v>#DIV/0!</v>
      </c>
      <c r="J24" s="208" t="e">
        <f t="shared" si="2"/>
        <v>#DIV/0!</v>
      </c>
      <c r="K24" s="107"/>
      <c r="L24" s="107"/>
      <c r="M24" s="227">
        <f>入力シート!D22</f>
        <v>0</v>
      </c>
      <c r="O24" s="42" t="s">
        <v>384</v>
      </c>
    </row>
    <row r="25" spans="1:24" s="42" customFormat="1" ht="18" customHeight="1">
      <c r="A25" s="45" t="s">
        <v>265</v>
      </c>
      <c r="B25" s="178" t="str">
        <f>IF(入力シート!B23=0,"",入力シート!B23)</f>
        <v/>
      </c>
      <c r="C25" s="189">
        <f>入力シート!C23</f>
        <v>0</v>
      </c>
      <c r="D25" s="225" t="e">
        <f t="shared" si="0"/>
        <v>#DIV/0!</v>
      </c>
      <c r="E25" s="227" t="e">
        <f>IF('収支報告書（1月）'!$I$15="面積・単価で按分",ROUND(E$4/M$103*M25,0),IF(B25&lt;&gt;"",ROUND($E$4/$B$13,0),""))</f>
        <v>#DIV/0!</v>
      </c>
      <c r="F25" s="227">
        <f>入力シート!F23</f>
        <v>0</v>
      </c>
      <c r="G25" s="230">
        <f>入力シート!Q23</f>
        <v>0</v>
      </c>
      <c r="H25" s="198" t="e">
        <f>IF('収支報告書（1月）'!$I$15="面積・単価で按分",ROUND(H$4/M$103*M25,0),IF(B25&lt;&gt;"",ROUND($H$4/$B$13,0),""))</f>
        <v>#DIV/0!</v>
      </c>
      <c r="I25" s="204" t="e">
        <f t="shared" si="1"/>
        <v>#DIV/0!</v>
      </c>
      <c r="J25" s="208" t="e">
        <f t="shared" si="2"/>
        <v>#DIV/0!</v>
      </c>
      <c r="K25" s="107"/>
      <c r="L25" s="107"/>
      <c r="M25" s="227">
        <f>入力シート!D23</f>
        <v>0</v>
      </c>
      <c r="O25" s="42" t="s">
        <v>46</v>
      </c>
    </row>
    <row r="26" spans="1:24" s="42" customFormat="1" ht="18" customHeight="1">
      <c r="A26" s="45" t="s">
        <v>266</v>
      </c>
      <c r="B26" s="178" t="str">
        <f>IF(入力シート!B24=0,"",入力シート!B24)</f>
        <v/>
      </c>
      <c r="C26" s="189">
        <f>入力シート!C24</f>
        <v>0</v>
      </c>
      <c r="D26" s="225" t="e">
        <f t="shared" si="0"/>
        <v>#DIV/0!</v>
      </c>
      <c r="E26" s="227" t="e">
        <f>IF('収支報告書（1月）'!$I$15="面積・単価で按分",ROUND(E$4/M$103*M26,0),IF(B26&lt;&gt;"",ROUND($E$4/$B$13,0),""))</f>
        <v>#DIV/0!</v>
      </c>
      <c r="F26" s="227">
        <f>入力シート!F24</f>
        <v>0</v>
      </c>
      <c r="G26" s="230">
        <f>入力シート!Q24</f>
        <v>0</v>
      </c>
      <c r="H26" s="198" t="e">
        <f>IF('収支報告書（1月）'!$I$15="面積・単価で按分",ROUND(H$4/M$103*M26,0),IF(B26&lt;&gt;"",ROUND($H$4/$B$13,0),""))</f>
        <v>#DIV/0!</v>
      </c>
      <c r="I26" s="204" t="e">
        <f t="shared" si="1"/>
        <v>#DIV/0!</v>
      </c>
      <c r="J26" s="208" t="e">
        <f t="shared" si="2"/>
        <v>#DIV/0!</v>
      </c>
      <c r="K26" s="107"/>
      <c r="L26" s="107"/>
      <c r="M26" s="227">
        <f>入力シート!D24</f>
        <v>0</v>
      </c>
      <c r="O26" s="42" t="s">
        <v>385</v>
      </c>
    </row>
    <row r="27" spans="1:24" s="42" customFormat="1" ht="18" customHeight="1">
      <c r="A27" s="45" t="s">
        <v>267</v>
      </c>
      <c r="B27" s="178" t="str">
        <f>IF(入力シート!B25=0,"",入力シート!B25)</f>
        <v/>
      </c>
      <c r="C27" s="189">
        <f>入力シート!C25</f>
        <v>0</v>
      </c>
      <c r="D27" s="225" t="e">
        <f t="shared" si="0"/>
        <v>#DIV/0!</v>
      </c>
      <c r="E27" s="227" t="e">
        <f>IF('収支報告書（1月）'!$I$15="面積・単価で按分",ROUND(E$4/M$103*M27,0),IF(B27&lt;&gt;"",ROUND($E$4/$B$13,0),""))</f>
        <v>#DIV/0!</v>
      </c>
      <c r="F27" s="227">
        <f>入力シート!F25</f>
        <v>0</v>
      </c>
      <c r="G27" s="230">
        <f>入力シート!Q25</f>
        <v>0</v>
      </c>
      <c r="H27" s="198" t="e">
        <f>IF('収支報告書（1月）'!$I$15="面積・単価で按分",ROUND(H$4/M$103*M27,0),IF(B27&lt;&gt;"",ROUND($H$4/$B$13,0),""))</f>
        <v>#DIV/0!</v>
      </c>
      <c r="I27" s="204" t="e">
        <f t="shared" si="1"/>
        <v>#DIV/0!</v>
      </c>
      <c r="J27" s="208" t="e">
        <f t="shared" si="2"/>
        <v>#DIV/0!</v>
      </c>
      <c r="K27" s="107"/>
      <c r="L27" s="107"/>
      <c r="M27" s="227">
        <f>入力シート!D25</f>
        <v>0</v>
      </c>
      <c r="O27" s="42" t="s">
        <v>2</v>
      </c>
    </row>
    <row r="28" spans="1:24" s="42" customFormat="1" ht="18" customHeight="1">
      <c r="A28" s="45" t="s">
        <v>269</v>
      </c>
      <c r="B28" s="178" t="str">
        <f>IF(入力シート!B26=0,"",入力シート!B26)</f>
        <v/>
      </c>
      <c r="C28" s="189">
        <f>入力シート!C26</f>
        <v>0</v>
      </c>
      <c r="D28" s="225" t="e">
        <f t="shared" si="0"/>
        <v>#DIV/0!</v>
      </c>
      <c r="E28" s="227" t="e">
        <f>IF('収支報告書（1月）'!$I$15="面積・単価で按分",ROUND(E$4/M$103*M28,0),IF(B28&lt;&gt;"",ROUND($E$4/$B$13,0),""))</f>
        <v>#DIV/0!</v>
      </c>
      <c r="F28" s="227">
        <f>入力シート!F26</f>
        <v>0</v>
      </c>
      <c r="G28" s="230">
        <f>入力シート!Q26</f>
        <v>0</v>
      </c>
      <c r="H28" s="198" t="e">
        <f>IF('収支報告書（1月）'!$I$15="面積・単価で按分",ROUND(H$4/M$103*M28,0),IF(B28&lt;&gt;"",ROUND($H$4/$B$13,0),""))</f>
        <v>#DIV/0!</v>
      </c>
      <c r="I28" s="204" t="e">
        <f t="shared" si="1"/>
        <v>#DIV/0!</v>
      </c>
      <c r="J28" s="208" t="e">
        <f t="shared" si="2"/>
        <v>#DIV/0!</v>
      </c>
      <c r="K28" s="107"/>
      <c r="L28" s="107"/>
      <c r="M28" s="227">
        <f>入力シート!D26</f>
        <v>0</v>
      </c>
    </row>
    <row r="29" spans="1:24" s="42" customFormat="1" ht="18" customHeight="1">
      <c r="A29" s="45" t="s">
        <v>270</v>
      </c>
      <c r="B29" s="178" t="str">
        <f>IF(入力シート!B27=0,"",入力シート!B27)</f>
        <v/>
      </c>
      <c r="C29" s="189">
        <f>入力シート!C27</f>
        <v>0</v>
      </c>
      <c r="D29" s="225" t="e">
        <f t="shared" si="0"/>
        <v>#DIV/0!</v>
      </c>
      <c r="E29" s="227" t="e">
        <f>IF('収支報告書（1月）'!$I$15="面積・単価で按分",ROUND(E$4/M$103*M29,0),IF(B29&lt;&gt;"",ROUND($E$4/$B$13,0),""))</f>
        <v>#DIV/0!</v>
      </c>
      <c r="F29" s="227">
        <f>入力シート!F27</f>
        <v>0</v>
      </c>
      <c r="G29" s="230">
        <f>入力シート!Q27</f>
        <v>0</v>
      </c>
      <c r="H29" s="198" t="e">
        <f>IF('収支報告書（1月）'!$I$15="面積・単価で按分",ROUND(H$4/M$103*M29,0),IF(B29&lt;&gt;"",ROUND($H$4/$B$13,0),""))</f>
        <v>#DIV/0!</v>
      </c>
      <c r="I29" s="204" t="e">
        <f t="shared" si="1"/>
        <v>#DIV/0!</v>
      </c>
      <c r="J29" s="208" t="e">
        <f t="shared" si="2"/>
        <v>#DIV/0!</v>
      </c>
      <c r="K29" s="107"/>
      <c r="L29" s="107"/>
      <c r="M29" s="227">
        <f>入力シート!D27</f>
        <v>0</v>
      </c>
    </row>
    <row r="30" spans="1:24" s="42" customFormat="1" ht="18" customHeight="1">
      <c r="A30" s="45" t="s">
        <v>271</v>
      </c>
      <c r="B30" s="178" t="str">
        <f>IF(入力シート!B28=0,"",入力シート!B28)</f>
        <v/>
      </c>
      <c r="C30" s="189">
        <f>入力シート!C28</f>
        <v>0</v>
      </c>
      <c r="D30" s="225" t="e">
        <f t="shared" si="0"/>
        <v>#DIV/0!</v>
      </c>
      <c r="E30" s="227" t="e">
        <f>IF('収支報告書（1月）'!$I$15="面積・単価で按分",ROUND(E$4/M$103*M30,0),IF(B30&lt;&gt;"",ROUND($E$4/$B$13,0),""))</f>
        <v>#DIV/0!</v>
      </c>
      <c r="F30" s="227">
        <f>入力シート!F28</f>
        <v>0</v>
      </c>
      <c r="G30" s="230">
        <f>入力シート!Q28</f>
        <v>0</v>
      </c>
      <c r="H30" s="198" t="e">
        <f>IF('収支報告書（1月）'!$I$15="面積・単価で按分",ROUND(H$4/M$103*M30,0),IF(B30&lt;&gt;"",ROUND($H$4/$B$13,0),""))</f>
        <v>#DIV/0!</v>
      </c>
      <c r="I30" s="204" t="e">
        <f t="shared" si="1"/>
        <v>#DIV/0!</v>
      </c>
      <c r="J30" s="208" t="e">
        <f t="shared" si="2"/>
        <v>#DIV/0!</v>
      </c>
      <c r="K30" s="107"/>
      <c r="L30" s="107"/>
      <c r="M30" s="227">
        <f>入力シート!D28</f>
        <v>0</v>
      </c>
      <c r="O30" s="477" t="s">
        <v>7</v>
      </c>
      <c r="P30" s="477"/>
      <c r="Q30" s="477"/>
      <c r="R30" s="477"/>
      <c r="S30" s="477"/>
      <c r="T30" s="477"/>
    </row>
    <row r="31" spans="1:24" s="42" customFormat="1" ht="18" customHeight="1">
      <c r="A31" s="45" t="s">
        <v>272</v>
      </c>
      <c r="B31" s="178" t="str">
        <f>IF(入力シート!B29=0,"",入力シート!B29)</f>
        <v/>
      </c>
      <c r="C31" s="189">
        <f>入力シート!C29</f>
        <v>0</v>
      </c>
      <c r="D31" s="225" t="e">
        <f t="shared" si="0"/>
        <v>#DIV/0!</v>
      </c>
      <c r="E31" s="227" t="e">
        <f>IF('収支報告書（1月）'!$I$15="面積・単価で按分",ROUND(E$4/M$103*M31,0),IF(B31&lt;&gt;"",ROUND($E$4/$B$13,0),""))</f>
        <v>#DIV/0!</v>
      </c>
      <c r="F31" s="227">
        <f>入力シート!F29</f>
        <v>0</v>
      </c>
      <c r="G31" s="230">
        <f>入力シート!Q29</f>
        <v>0</v>
      </c>
      <c r="H31" s="198" t="e">
        <f>IF('収支報告書（1月）'!$I$15="面積・単価で按分",ROUND(H$4/M$103*M31,0),IF(B31&lt;&gt;"",ROUND($H$4/$B$13,0),""))</f>
        <v>#DIV/0!</v>
      </c>
      <c r="I31" s="204" t="e">
        <f t="shared" si="1"/>
        <v>#DIV/0!</v>
      </c>
      <c r="J31" s="208" t="e">
        <f t="shared" si="2"/>
        <v>#DIV/0!</v>
      </c>
      <c r="K31" s="107"/>
      <c r="L31" s="107"/>
      <c r="M31" s="227">
        <f>入力シート!D29</f>
        <v>0</v>
      </c>
      <c r="O31" s="477"/>
      <c r="P31" s="477"/>
      <c r="Q31" s="477"/>
      <c r="R31" s="477"/>
      <c r="S31" s="477"/>
      <c r="T31" s="477"/>
    </row>
    <row r="32" spans="1:24" s="42" customFormat="1" ht="18" customHeight="1">
      <c r="A32" s="45" t="s">
        <v>35</v>
      </c>
      <c r="B32" s="178" t="str">
        <f>IF(入力シート!B30=0,"",入力シート!B30)</f>
        <v/>
      </c>
      <c r="C32" s="189">
        <f>入力シート!C30</f>
        <v>0</v>
      </c>
      <c r="D32" s="225" t="e">
        <f t="shared" si="0"/>
        <v>#DIV/0!</v>
      </c>
      <c r="E32" s="227" t="e">
        <f>IF('収支報告書（1月）'!$I$15="面積・単価で按分",ROUND(E$4/M$103*M32,0),IF(B32&lt;&gt;"",ROUND($E$4/$B$13,0),""))</f>
        <v>#DIV/0!</v>
      </c>
      <c r="F32" s="227">
        <f>入力シート!F30</f>
        <v>0</v>
      </c>
      <c r="G32" s="230">
        <f>入力シート!Q30</f>
        <v>0</v>
      </c>
      <c r="H32" s="198" t="e">
        <f>IF('収支報告書（1月）'!$I$15="面積・単価で按分",ROUND(H$4/M$103*M32,0),IF(B32&lt;&gt;"",ROUND($H$4/$B$13,0),""))</f>
        <v>#DIV/0!</v>
      </c>
      <c r="I32" s="204" t="e">
        <f t="shared" si="1"/>
        <v>#DIV/0!</v>
      </c>
      <c r="J32" s="208" t="e">
        <f t="shared" si="2"/>
        <v>#DIV/0!</v>
      </c>
      <c r="K32" s="107"/>
      <c r="L32" s="107"/>
      <c r="M32" s="227">
        <f>入力シート!D30</f>
        <v>0</v>
      </c>
      <c r="O32" s="40" t="s">
        <v>302</v>
      </c>
    </row>
    <row r="33" spans="1:16" s="42" customFormat="1" ht="18" customHeight="1">
      <c r="A33" s="45" t="s">
        <v>273</v>
      </c>
      <c r="B33" s="178" t="str">
        <f>IF(入力シート!B31=0,"",入力シート!B31)</f>
        <v/>
      </c>
      <c r="C33" s="189">
        <f>入力シート!C31</f>
        <v>0</v>
      </c>
      <c r="D33" s="225" t="e">
        <f t="shared" si="0"/>
        <v>#DIV/0!</v>
      </c>
      <c r="E33" s="227" t="e">
        <f>IF('収支報告書（1月）'!$I$15="面積・単価で按分",ROUND(E$4/M$103*M33,0),IF(B33&lt;&gt;"",ROUND($E$4/$B$13,0),""))</f>
        <v>#DIV/0!</v>
      </c>
      <c r="F33" s="227">
        <f>入力シート!F31</f>
        <v>0</v>
      </c>
      <c r="G33" s="230">
        <f>入力シート!Q31</f>
        <v>0</v>
      </c>
      <c r="H33" s="198" t="e">
        <f>IF('収支報告書（1月）'!$I$15="面積・単価で按分",ROUND(H$4/M$103*M33,0),IF(B33&lt;&gt;"",ROUND($H$4/$B$13,0),""))</f>
        <v>#DIV/0!</v>
      </c>
      <c r="I33" s="204" t="e">
        <f t="shared" si="1"/>
        <v>#DIV/0!</v>
      </c>
      <c r="J33" s="208" t="e">
        <f t="shared" si="2"/>
        <v>#DIV/0!</v>
      </c>
      <c r="K33" s="107"/>
      <c r="L33" s="107"/>
      <c r="M33" s="227">
        <f>入力シート!D31</f>
        <v>0</v>
      </c>
      <c r="N33" s="185"/>
      <c r="O33" s="40" t="s">
        <v>295</v>
      </c>
    </row>
    <row r="34" spans="1:16" s="42" customFormat="1" ht="18" customHeight="1">
      <c r="A34" s="45" t="s">
        <v>274</v>
      </c>
      <c r="B34" s="178" t="str">
        <f>IF(入力シート!B32=0,"",入力シート!B32)</f>
        <v/>
      </c>
      <c r="C34" s="189">
        <f>入力シート!C32</f>
        <v>0</v>
      </c>
      <c r="D34" s="225" t="e">
        <f t="shared" si="0"/>
        <v>#DIV/0!</v>
      </c>
      <c r="E34" s="227" t="e">
        <f>IF('収支報告書（1月）'!$I$15="面積・単価で按分",ROUND(E$4/M$103*M34,0),IF(B34&lt;&gt;"",ROUND($E$4/$B$13,0),""))</f>
        <v>#DIV/0!</v>
      </c>
      <c r="F34" s="227">
        <f>入力シート!F32</f>
        <v>0</v>
      </c>
      <c r="G34" s="230">
        <f>入力シート!Q32</f>
        <v>0</v>
      </c>
      <c r="H34" s="198" t="e">
        <f>IF('収支報告書（1月）'!$I$15="面積・単価で按分",ROUND(H$4/M$103*M34,0),IF(B34&lt;&gt;"",ROUND($H$4/$B$13,0),""))</f>
        <v>#DIV/0!</v>
      </c>
      <c r="I34" s="204" t="e">
        <f t="shared" si="1"/>
        <v>#DIV/0!</v>
      </c>
      <c r="J34" s="208" t="e">
        <f t="shared" si="2"/>
        <v>#DIV/0!</v>
      </c>
      <c r="K34" s="107"/>
      <c r="L34" s="107"/>
      <c r="M34" s="227">
        <f>入力シート!D32</f>
        <v>0</v>
      </c>
      <c r="N34" s="185"/>
      <c r="P34" s="42" t="s">
        <v>296</v>
      </c>
    </row>
    <row r="35" spans="1:16" s="42" customFormat="1" ht="18" customHeight="1">
      <c r="A35" s="45" t="s">
        <v>100</v>
      </c>
      <c r="B35" s="178" t="str">
        <f>IF(入力シート!B33=0,"",入力シート!B33)</f>
        <v/>
      </c>
      <c r="C35" s="189">
        <f>入力シート!C33</f>
        <v>0</v>
      </c>
      <c r="D35" s="225" t="e">
        <f t="shared" si="0"/>
        <v>#DIV/0!</v>
      </c>
      <c r="E35" s="227" t="e">
        <f>IF('収支報告書（1月）'!$I$15="面積・単価で按分",ROUND(E$4/M$103*M35,0),IF(B35&lt;&gt;"",ROUND($E$4/$B$13,0),""))</f>
        <v>#DIV/0!</v>
      </c>
      <c r="F35" s="227">
        <f>入力シート!F33</f>
        <v>0</v>
      </c>
      <c r="G35" s="230">
        <f>入力シート!Q33</f>
        <v>0</v>
      </c>
      <c r="H35" s="198" t="e">
        <f>IF('収支報告書（1月）'!$I$15="面積・単価で按分",ROUND(H$4/M$103*M35,0),IF(B35&lt;&gt;"",ROUND($H$4/$B$13,0),""))</f>
        <v>#DIV/0!</v>
      </c>
      <c r="I35" s="204" t="e">
        <f t="shared" si="1"/>
        <v>#DIV/0!</v>
      </c>
      <c r="J35" s="208" t="e">
        <f t="shared" si="2"/>
        <v>#DIV/0!</v>
      </c>
      <c r="K35" s="107"/>
      <c r="L35" s="107"/>
      <c r="M35" s="227">
        <f>入力シート!D33</f>
        <v>0</v>
      </c>
      <c r="N35" s="40"/>
    </row>
    <row r="36" spans="1:16" s="42" customFormat="1" ht="18" customHeight="1">
      <c r="A36" s="45" t="s">
        <v>275</v>
      </c>
      <c r="B36" s="178" t="str">
        <f>IF(入力シート!B34=0,"",入力シート!B34)</f>
        <v/>
      </c>
      <c r="C36" s="189">
        <f>入力シート!C34</f>
        <v>0</v>
      </c>
      <c r="D36" s="225" t="e">
        <f t="shared" si="0"/>
        <v>#DIV/0!</v>
      </c>
      <c r="E36" s="227" t="e">
        <f>IF('収支報告書（1月）'!$I$15="面積・単価で按分",ROUND(E$4/M$103*M36,0),IF(B36&lt;&gt;"",ROUND($E$4/$B$13,0),""))</f>
        <v>#DIV/0!</v>
      </c>
      <c r="F36" s="227">
        <f>入力シート!F34</f>
        <v>0</v>
      </c>
      <c r="G36" s="230">
        <f>入力シート!Q34</f>
        <v>0</v>
      </c>
      <c r="H36" s="198" t="e">
        <f>IF('収支報告書（1月）'!$I$15="面積・単価で按分",ROUND(H$4/M$103*M36,0),IF(B36&lt;&gt;"",ROUND($H$4/$B$13,0),""))</f>
        <v>#DIV/0!</v>
      </c>
      <c r="I36" s="204" t="e">
        <f t="shared" si="1"/>
        <v>#DIV/0!</v>
      </c>
      <c r="J36" s="208" t="e">
        <f t="shared" si="2"/>
        <v>#DIV/0!</v>
      </c>
      <c r="K36" s="107"/>
      <c r="L36" s="107"/>
      <c r="M36" s="227">
        <f>入力シート!D34</f>
        <v>0</v>
      </c>
      <c r="N36" s="40"/>
      <c r="O36" s="40" t="s">
        <v>243</v>
      </c>
    </row>
    <row r="37" spans="1:16" s="42" customFormat="1" ht="18" customHeight="1">
      <c r="A37" s="45" t="s">
        <v>276</v>
      </c>
      <c r="B37" s="178" t="str">
        <f>IF(入力シート!B35=0,"",入力シート!B35)</f>
        <v/>
      </c>
      <c r="C37" s="189">
        <f>入力シート!C35</f>
        <v>0</v>
      </c>
      <c r="D37" s="225" t="e">
        <f t="shared" si="0"/>
        <v>#DIV/0!</v>
      </c>
      <c r="E37" s="227" t="e">
        <f>IF('収支報告書（1月）'!$I$15="面積・単価で按分",ROUND(E$4/M$103*M37,0),IF(B37&lt;&gt;"",ROUND($E$4/$B$13,0),""))</f>
        <v>#DIV/0!</v>
      </c>
      <c r="F37" s="227">
        <f>入力シート!F35</f>
        <v>0</v>
      </c>
      <c r="G37" s="230">
        <f>入力シート!Q35</f>
        <v>0</v>
      </c>
      <c r="H37" s="198" t="e">
        <f>IF('収支報告書（1月）'!$I$15="面積・単価で按分",ROUND(H$4/M$103*M37,0),IF(B37&lt;&gt;"",ROUND($H$4/$B$13,0),""))</f>
        <v>#DIV/0!</v>
      </c>
      <c r="I37" s="204" t="e">
        <f t="shared" si="1"/>
        <v>#DIV/0!</v>
      </c>
      <c r="J37" s="208" t="e">
        <f t="shared" si="2"/>
        <v>#DIV/0!</v>
      </c>
      <c r="K37" s="107"/>
      <c r="L37" s="107"/>
      <c r="M37" s="227">
        <f>入力シート!D35</f>
        <v>0</v>
      </c>
      <c r="N37" s="40"/>
      <c r="O37" s="40" t="s">
        <v>121</v>
      </c>
    </row>
    <row r="38" spans="1:16" s="42" customFormat="1" ht="18" customHeight="1">
      <c r="A38" s="45" t="s">
        <v>277</v>
      </c>
      <c r="B38" s="178" t="str">
        <f>IF(入力シート!B36=0,"",入力シート!B36)</f>
        <v/>
      </c>
      <c r="C38" s="189">
        <f>入力シート!C36</f>
        <v>0</v>
      </c>
      <c r="D38" s="225" t="e">
        <f t="shared" si="0"/>
        <v>#DIV/0!</v>
      </c>
      <c r="E38" s="227" t="e">
        <f>IF('収支報告書（1月）'!$I$15="面積・単価で按分",ROUND(E$4/M$103*M38,0),IF(B38&lt;&gt;"",ROUND($E$4/$B$13,0),""))</f>
        <v>#DIV/0!</v>
      </c>
      <c r="F38" s="227">
        <f>入力シート!F36</f>
        <v>0</v>
      </c>
      <c r="G38" s="230">
        <f>入力シート!Q36</f>
        <v>0</v>
      </c>
      <c r="H38" s="198" t="e">
        <f>IF('収支報告書（1月）'!$I$15="面積・単価で按分",ROUND(H$4/M$103*M38,0),IF(B38&lt;&gt;"",ROUND($H$4/$B$13,0),""))</f>
        <v>#DIV/0!</v>
      </c>
      <c r="I38" s="204" t="e">
        <f t="shared" si="1"/>
        <v>#DIV/0!</v>
      </c>
      <c r="J38" s="208" t="e">
        <f t="shared" si="2"/>
        <v>#DIV/0!</v>
      </c>
      <c r="K38" s="107"/>
      <c r="L38" s="107"/>
      <c r="M38" s="227">
        <f>入力シート!D36</f>
        <v>0</v>
      </c>
      <c r="N38" s="40"/>
      <c r="O38" s="40"/>
      <c r="P38" s="220" t="s">
        <v>68</v>
      </c>
    </row>
    <row r="39" spans="1:16" s="42" customFormat="1" ht="18" customHeight="1">
      <c r="A39" s="45" t="s">
        <v>279</v>
      </c>
      <c r="B39" s="178" t="str">
        <f>IF(入力シート!B37=0,"",入力シート!B37)</f>
        <v/>
      </c>
      <c r="C39" s="189">
        <f>入力シート!C37</f>
        <v>0</v>
      </c>
      <c r="D39" s="225" t="e">
        <f t="shared" si="0"/>
        <v>#DIV/0!</v>
      </c>
      <c r="E39" s="227" t="e">
        <f>IF('収支報告書（1月）'!$I$15="面積・単価で按分",ROUND(E$4/M$103*M39,0),IF(B39&lt;&gt;"",ROUND($E$4/$B$13,0),""))</f>
        <v>#DIV/0!</v>
      </c>
      <c r="F39" s="227">
        <f>入力シート!F37</f>
        <v>0</v>
      </c>
      <c r="G39" s="230">
        <f>入力シート!Q37</f>
        <v>0</v>
      </c>
      <c r="H39" s="198" t="e">
        <f>IF('収支報告書（1月）'!$I$15="面積・単価で按分",ROUND(H$4/M$103*M39,0),IF(B39&lt;&gt;"",ROUND($H$4/$B$13,0),""))</f>
        <v>#DIV/0!</v>
      </c>
      <c r="I39" s="204" t="e">
        <f t="shared" si="1"/>
        <v>#DIV/0!</v>
      </c>
      <c r="J39" s="208" t="e">
        <f t="shared" si="2"/>
        <v>#DIV/0!</v>
      </c>
      <c r="K39" s="107"/>
      <c r="L39" s="107"/>
      <c r="M39" s="227">
        <f>入力シート!D37</f>
        <v>0</v>
      </c>
      <c r="N39" s="40"/>
      <c r="P39" s="42" t="s">
        <v>296</v>
      </c>
    </row>
    <row r="40" spans="1:16" s="42" customFormat="1" ht="18" customHeight="1">
      <c r="A40" s="45" t="s">
        <v>280</v>
      </c>
      <c r="B40" s="178" t="str">
        <f>IF(入力シート!B38=0,"",入力シート!B38)</f>
        <v/>
      </c>
      <c r="C40" s="189">
        <f>入力シート!C38</f>
        <v>0</v>
      </c>
      <c r="D40" s="225" t="e">
        <f t="shared" si="0"/>
        <v>#DIV/0!</v>
      </c>
      <c r="E40" s="227" t="e">
        <f>IF('収支報告書（1月）'!$I$15="面積・単価で按分",ROUND(E$4/M$103*M40,0),IF(B40&lt;&gt;"",ROUND($E$4/$B$13,0),""))</f>
        <v>#DIV/0!</v>
      </c>
      <c r="F40" s="227">
        <f>入力シート!F38</f>
        <v>0</v>
      </c>
      <c r="G40" s="230">
        <f>入力シート!Q38</f>
        <v>0</v>
      </c>
      <c r="H40" s="198" t="e">
        <f>IF('収支報告書（1月）'!$I$15="面積・単価で按分",ROUND(H$4/M$103*M40,0),IF(B40&lt;&gt;"",ROUND($H$4/$B$13,0),""))</f>
        <v>#DIV/0!</v>
      </c>
      <c r="I40" s="204" t="e">
        <f t="shared" si="1"/>
        <v>#DIV/0!</v>
      </c>
      <c r="J40" s="208" t="e">
        <f t="shared" si="2"/>
        <v>#DIV/0!</v>
      </c>
      <c r="K40" s="107"/>
      <c r="L40" s="107"/>
      <c r="M40" s="227">
        <f>入力シート!D38</f>
        <v>0</v>
      </c>
      <c r="N40" s="40"/>
      <c r="O40" s="40"/>
    </row>
    <row r="41" spans="1:16" s="42" customFormat="1" ht="18" customHeight="1">
      <c r="A41" s="45" t="s">
        <v>137</v>
      </c>
      <c r="B41" s="178" t="str">
        <f>IF(入力シート!B39=0,"",入力シート!B39)</f>
        <v/>
      </c>
      <c r="C41" s="189">
        <f>入力シート!C39</f>
        <v>0</v>
      </c>
      <c r="D41" s="225" t="e">
        <f t="shared" si="0"/>
        <v>#DIV/0!</v>
      </c>
      <c r="E41" s="227" t="e">
        <f>IF('収支報告書（1月）'!$I$15="面積・単価で按分",ROUND(E$4/M$103*M41,0),IF(B41&lt;&gt;"",ROUND($E$4/$B$13,0),""))</f>
        <v>#DIV/0!</v>
      </c>
      <c r="F41" s="227">
        <f>入力シート!F39</f>
        <v>0</v>
      </c>
      <c r="G41" s="230">
        <f>入力シート!Q39</f>
        <v>0</v>
      </c>
      <c r="H41" s="198" t="e">
        <f>IF('収支報告書（1月）'!$I$15="面積・単価で按分",ROUND(H$4/M$103*M41,0),IF(B41&lt;&gt;"",ROUND($H$4/$B$13,0),""))</f>
        <v>#DIV/0!</v>
      </c>
      <c r="I41" s="204" t="e">
        <f t="shared" si="1"/>
        <v>#DIV/0!</v>
      </c>
      <c r="J41" s="208" t="e">
        <f t="shared" si="2"/>
        <v>#DIV/0!</v>
      </c>
      <c r="K41" s="107"/>
      <c r="L41" s="107"/>
      <c r="M41" s="227">
        <f>入力シート!D39</f>
        <v>0</v>
      </c>
      <c r="N41" s="40"/>
      <c r="O41" s="40" t="s">
        <v>298</v>
      </c>
    </row>
    <row r="42" spans="1:16" s="42" customFormat="1" ht="18" customHeight="1">
      <c r="A42" s="45" t="s">
        <v>282</v>
      </c>
      <c r="B42" s="178" t="str">
        <f>IF(入力シート!B40=0,"",入力シート!B40)</f>
        <v/>
      </c>
      <c r="C42" s="189">
        <f>入力シート!C40</f>
        <v>0</v>
      </c>
      <c r="D42" s="225" t="e">
        <f t="shared" si="0"/>
        <v>#DIV/0!</v>
      </c>
      <c r="E42" s="227" t="e">
        <f>IF('収支報告書（1月）'!$I$15="面積・単価で按分",ROUND(E$4/M$103*M42,0),IF(B42&lt;&gt;"",ROUND($E$4/$B$13,0),""))</f>
        <v>#DIV/0!</v>
      </c>
      <c r="F42" s="227">
        <f>入力シート!F40</f>
        <v>0</v>
      </c>
      <c r="G42" s="230">
        <f>入力シート!Q40</f>
        <v>0</v>
      </c>
      <c r="H42" s="198" t="e">
        <f>IF('収支報告書（1月）'!$I$15="面積・単価で按分",ROUND(H$4/M$103*M42,0),IF(B42&lt;&gt;"",ROUND($H$4/$B$13,0),""))</f>
        <v>#DIV/0!</v>
      </c>
      <c r="I42" s="204" t="e">
        <f t="shared" si="1"/>
        <v>#DIV/0!</v>
      </c>
      <c r="J42" s="208" t="e">
        <f t="shared" si="2"/>
        <v>#DIV/0!</v>
      </c>
      <c r="K42" s="107"/>
      <c r="L42" s="107"/>
      <c r="M42" s="227">
        <f>入力シート!D40</f>
        <v>0</v>
      </c>
      <c r="N42" s="40"/>
    </row>
    <row r="43" spans="1:16" s="42" customFormat="1" ht="18" customHeight="1">
      <c r="A43" s="45" t="s">
        <v>285</v>
      </c>
      <c r="B43" s="178" t="str">
        <f>IF(入力シート!B41=0,"",入力シート!B41)</f>
        <v/>
      </c>
      <c r="C43" s="189">
        <f>入力シート!C41</f>
        <v>0</v>
      </c>
      <c r="D43" s="225" t="e">
        <f t="shared" si="0"/>
        <v>#DIV/0!</v>
      </c>
      <c r="E43" s="227" t="e">
        <f>IF('収支報告書（1月）'!$I$15="面積・単価で按分",ROUND(E$4/M$103*M43,0),IF(B43&lt;&gt;"",ROUND($E$4/$B$13,0),""))</f>
        <v>#DIV/0!</v>
      </c>
      <c r="F43" s="227">
        <f>入力シート!F41</f>
        <v>0</v>
      </c>
      <c r="G43" s="230">
        <f>入力シート!Q41</f>
        <v>0</v>
      </c>
      <c r="H43" s="198" t="e">
        <f>IF('収支報告書（1月）'!$I$15="面積・単価で按分",ROUND(H$4/M$103*M43,0),IF(B43&lt;&gt;"",ROUND($H$4/$B$13,0),""))</f>
        <v>#DIV/0!</v>
      </c>
      <c r="I43" s="204" t="e">
        <f t="shared" si="1"/>
        <v>#DIV/0!</v>
      </c>
      <c r="J43" s="208" t="e">
        <f t="shared" si="2"/>
        <v>#DIV/0!</v>
      </c>
      <c r="K43" s="107"/>
      <c r="L43" s="107"/>
      <c r="M43" s="227">
        <f>入力シート!D41</f>
        <v>0</v>
      </c>
      <c r="N43" s="40"/>
    </row>
    <row r="44" spans="1:16" s="42" customFormat="1" ht="18" customHeight="1">
      <c r="A44" s="45" t="s">
        <v>268</v>
      </c>
      <c r="B44" s="178" t="str">
        <f>IF(入力シート!B42=0,"",入力シート!B42)</f>
        <v/>
      </c>
      <c r="C44" s="189">
        <f>入力シート!C42</f>
        <v>0</v>
      </c>
      <c r="D44" s="225" t="e">
        <f t="shared" si="0"/>
        <v>#DIV/0!</v>
      </c>
      <c r="E44" s="227" t="e">
        <f>IF('収支報告書（1月）'!$I$15="面積・単価で按分",ROUND(E$4/M$103*M44,0),IF(B44&lt;&gt;"",ROUND($E$4/$B$13,0),""))</f>
        <v>#DIV/0!</v>
      </c>
      <c r="F44" s="227">
        <f>入力シート!F42</f>
        <v>0</v>
      </c>
      <c r="G44" s="230">
        <f>入力シート!Q42</f>
        <v>0</v>
      </c>
      <c r="H44" s="198" t="e">
        <f>IF('収支報告書（1月）'!$I$15="面積・単価で按分",ROUND(H$4/M$103*M44,0),IF(B44&lt;&gt;"",ROUND($H$4/$B$13,0),""))</f>
        <v>#DIV/0!</v>
      </c>
      <c r="I44" s="204" t="e">
        <f t="shared" si="1"/>
        <v>#DIV/0!</v>
      </c>
      <c r="J44" s="208" t="e">
        <f t="shared" si="2"/>
        <v>#DIV/0!</v>
      </c>
      <c r="K44" s="107"/>
      <c r="L44" s="107"/>
      <c r="M44" s="227">
        <f>入力シート!D42</f>
        <v>0</v>
      </c>
      <c r="N44" s="40"/>
    </row>
    <row r="45" spans="1:16" s="42" customFormat="1" ht="18" customHeight="1">
      <c r="A45" s="45" t="s">
        <v>352</v>
      </c>
      <c r="B45" s="178" t="str">
        <f>IF(入力シート!B43=0,"",入力シート!B43)</f>
        <v/>
      </c>
      <c r="C45" s="189">
        <f>入力シート!C43</f>
        <v>0</v>
      </c>
      <c r="D45" s="225" t="e">
        <f t="shared" si="0"/>
        <v>#DIV/0!</v>
      </c>
      <c r="E45" s="227" t="e">
        <f>IF('収支報告書（1月）'!$I$15="面積・単価で按分",ROUND(E$4/M$103*M45,0),IF(B45&lt;&gt;"",ROUND($E$4/$B$13,0),""))</f>
        <v>#DIV/0!</v>
      </c>
      <c r="F45" s="227">
        <f>入力シート!F43</f>
        <v>0</v>
      </c>
      <c r="G45" s="230">
        <f>入力シート!Q43</f>
        <v>0</v>
      </c>
      <c r="H45" s="198" t="e">
        <f>IF('収支報告書（1月）'!$I$15="面積・単価で按分",ROUND(H$4/M$103*M45,0),IF(B45&lt;&gt;"",ROUND($H$4/$B$13,0),""))</f>
        <v>#DIV/0!</v>
      </c>
      <c r="I45" s="204" t="e">
        <f t="shared" si="1"/>
        <v>#DIV/0!</v>
      </c>
      <c r="J45" s="208" t="e">
        <f t="shared" si="2"/>
        <v>#DIV/0!</v>
      </c>
      <c r="K45" s="107"/>
      <c r="L45" s="107"/>
      <c r="M45" s="227">
        <f>入力シート!D43</f>
        <v>0</v>
      </c>
      <c r="N45" s="40"/>
    </row>
    <row r="46" spans="1:16" s="42" customFormat="1" ht="18" customHeight="1">
      <c r="A46" s="45" t="s">
        <v>359</v>
      </c>
      <c r="B46" s="178" t="str">
        <f>IF(入力シート!B44=0,"",入力シート!B44)</f>
        <v/>
      </c>
      <c r="C46" s="189">
        <f>入力シート!C44</f>
        <v>0</v>
      </c>
      <c r="D46" s="225" t="e">
        <f t="shared" si="0"/>
        <v>#DIV/0!</v>
      </c>
      <c r="E46" s="227" t="e">
        <f>IF('収支報告書（1月）'!$I$15="面積・単価で按分",ROUND(E$4/M$103*M46,0),IF(B46&lt;&gt;"",ROUND($E$4/$B$13,0),""))</f>
        <v>#DIV/0!</v>
      </c>
      <c r="F46" s="227">
        <f>入力シート!F44</f>
        <v>0</v>
      </c>
      <c r="G46" s="230">
        <f>入力シート!Q44</f>
        <v>0</v>
      </c>
      <c r="H46" s="198" t="e">
        <f>IF('収支報告書（1月）'!$I$15="面積・単価で按分",ROUND(H$4/M$103*M46,0),IF(B46&lt;&gt;"",ROUND($H$4/$B$13,0),""))</f>
        <v>#DIV/0!</v>
      </c>
      <c r="I46" s="204" t="e">
        <f t="shared" si="1"/>
        <v>#DIV/0!</v>
      </c>
      <c r="J46" s="208" t="e">
        <f t="shared" si="2"/>
        <v>#DIV/0!</v>
      </c>
      <c r="K46" s="107"/>
      <c r="L46" s="107"/>
      <c r="M46" s="227">
        <f>入力シート!D44</f>
        <v>0</v>
      </c>
      <c r="N46" s="40"/>
    </row>
    <row r="47" spans="1:16" s="42" customFormat="1" ht="18" customHeight="1">
      <c r="A47" s="45" t="s">
        <v>360</v>
      </c>
      <c r="B47" s="178" t="str">
        <f>IF(入力シート!B45=0,"",入力シート!B45)</f>
        <v/>
      </c>
      <c r="C47" s="189">
        <f>入力シート!C45</f>
        <v>0</v>
      </c>
      <c r="D47" s="225" t="e">
        <f t="shared" si="0"/>
        <v>#DIV/0!</v>
      </c>
      <c r="E47" s="227" t="e">
        <f>IF('収支報告書（1月）'!$I$15="面積・単価で按分",ROUND(E$4/M$103*M47,0),IF(B47&lt;&gt;"",ROUND($E$4/$B$13,0),""))</f>
        <v>#DIV/0!</v>
      </c>
      <c r="F47" s="227">
        <f>入力シート!F45</f>
        <v>0</v>
      </c>
      <c r="G47" s="230">
        <f>入力シート!Q45</f>
        <v>0</v>
      </c>
      <c r="H47" s="198" t="e">
        <f>IF('収支報告書（1月）'!$I$15="面積・単価で按分",ROUND(H$4/M$103*M47,0),IF(B47&lt;&gt;"",ROUND($H$4/$B$13,0),""))</f>
        <v>#DIV/0!</v>
      </c>
      <c r="I47" s="204" t="e">
        <f t="shared" si="1"/>
        <v>#DIV/0!</v>
      </c>
      <c r="J47" s="208" t="e">
        <f t="shared" si="2"/>
        <v>#DIV/0!</v>
      </c>
      <c r="K47" s="107"/>
      <c r="L47" s="107"/>
      <c r="M47" s="227">
        <f>入力シート!D45</f>
        <v>0</v>
      </c>
      <c r="N47" s="40"/>
    </row>
    <row r="48" spans="1:16" s="42" customFormat="1" ht="18" customHeight="1">
      <c r="A48" s="45" t="s">
        <v>362</v>
      </c>
      <c r="B48" s="178" t="str">
        <f>IF(入力シート!B46=0,"",入力シート!B46)</f>
        <v/>
      </c>
      <c r="C48" s="189">
        <f>入力シート!C46</f>
        <v>0</v>
      </c>
      <c r="D48" s="225" t="e">
        <f t="shared" si="0"/>
        <v>#DIV/0!</v>
      </c>
      <c r="E48" s="227" t="e">
        <f>IF('収支報告書（1月）'!$I$15="面積・単価で按分",ROUND(E$4/M$103*M48,0),IF(B48&lt;&gt;"",ROUND($E$4/$B$13,0),""))</f>
        <v>#DIV/0!</v>
      </c>
      <c r="F48" s="227">
        <f>入力シート!F46</f>
        <v>0</v>
      </c>
      <c r="G48" s="230">
        <f>入力シート!Q46</f>
        <v>0</v>
      </c>
      <c r="H48" s="198" t="e">
        <f>IF('収支報告書（1月）'!$I$15="面積・単価で按分",ROUND(H$4/M$103*M48,0),IF(B48&lt;&gt;"",ROUND($H$4/$B$13,0),""))</f>
        <v>#DIV/0!</v>
      </c>
      <c r="I48" s="204" t="e">
        <f t="shared" si="1"/>
        <v>#DIV/0!</v>
      </c>
      <c r="J48" s="208" t="e">
        <f t="shared" si="2"/>
        <v>#DIV/0!</v>
      </c>
      <c r="K48" s="107"/>
      <c r="L48" s="107"/>
      <c r="M48" s="227">
        <f>入力シート!D46</f>
        <v>0</v>
      </c>
      <c r="N48" s="40"/>
    </row>
    <row r="49" spans="1:14" s="42" customFormat="1" ht="18" customHeight="1">
      <c r="A49" s="45" t="s">
        <v>293</v>
      </c>
      <c r="B49" s="178" t="str">
        <f>IF(入力シート!B47=0,"",入力シート!B47)</f>
        <v/>
      </c>
      <c r="C49" s="189">
        <f>入力シート!C47</f>
        <v>0</v>
      </c>
      <c r="D49" s="225" t="e">
        <f t="shared" si="0"/>
        <v>#DIV/0!</v>
      </c>
      <c r="E49" s="227" t="e">
        <f>IF('収支報告書（1月）'!$I$15="面積・単価で按分",ROUND(E$4/M$103*M49,0),IF(B49&lt;&gt;"",ROUND($E$4/$B$13,0),""))</f>
        <v>#DIV/0!</v>
      </c>
      <c r="F49" s="227">
        <f>入力シート!F47</f>
        <v>0</v>
      </c>
      <c r="G49" s="230">
        <f>入力シート!Q47</f>
        <v>0</v>
      </c>
      <c r="H49" s="198" t="e">
        <f>IF('収支報告書（1月）'!$I$15="面積・単価で按分",ROUND(H$4/M$103*M49,0),IF(B49&lt;&gt;"",ROUND($H$4/$B$13,0),""))</f>
        <v>#DIV/0!</v>
      </c>
      <c r="I49" s="204" t="e">
        <f t="shared" si="1"/>
        <v>#DIV/0!</v>
      </c>
      <c r="J49" s="208" t="e">
        <f t="shared" si="2"/>
        <v>#DIV/0!</v>
      </c>
      <c r="K49" s="107"/>
      <c r="L49" s="107"/>
      <c r="M49" s="227">
        <f>入力シート!D47</f>
        <v>0</v>
      </c>
      <c r="N49" s="40"/>
    </row>
    <row r="50" spans="1:14" s="42" customFormat="1" ht="18" customHeight="1">
      <c r="A50" s="45" t="s">
        <v>181</v>
      </c>
      <c r="B50" s="178" t="str">
        <f>IF(入力シート!B48=0,"",入力シート!B48)</f>
        <v/>
      </c>
      <c r="C50" s="189">
        <f>入力シート!C48</f>
        <v>0</v>
      </c>
      <c r="D50" s="225" t="e">
        <f t="shared" si="0"/>
        <v>#DIV/0!</v>
      </c>
      <c r="E50" s="227" t="e">
        <f>IF('収支報告書（1月）'!$I$15="面積・単価で按分",ROUND(E$4/M$103*M50,0),IF(B50&lt;&gt;"",ROUND($E$4/$B$13,0),""))</f>
        <v>#DIV/0!</v>
      </c>
      <c r="F50" s="227">
        <f>入力シート!F48</f>
        <v>0</v>
      </c>
      <c r="G50" s="230">
        <f>入力シート!Q48</f>
        <v>0</v>
      </c>
      <c r="H50" s="198" t="e">
        <f>IF('収支報告書（1月）'!$I$15="面積・単価で按分",ROUND(H$4/M$103*M50,0),IF(B50&lt;&gt;"",ROUND($H$4/$B$13,0),""))</f>
        <v>#DIV/0!</v>
      </c>
      <c r="I50" s="204" t="e">
        <f t="shared" si="1"/>
        <v>#DIV/0!</v>
      </c>
      <c r="J50" s="208" t="e">
        <f t="shared" si="2"/>
        <v>#DIV/0!</v>
      </c>
      <c r="K50" s="107"/>
      <c r="L50" s="107"/>
      <c r="M50" s="227">
        <f>入力シート!D48</f>
        <v>0</v>
      </c>
      <c r="N50" s="40"/>
    </row>
    <row r="51" spans="1:14" s="42" customFormat="1" ht="18" customHeight="1">
      <c r="A51" s="45" t="s">
        <v>363</v>
      </c>
      <c r="B51" s="178" t="str">
        <f>IF(入力シート!B49=0,"",入力シート!B49)</f>
        <v/>
      </c>
      <c r="C51" s="189">
        <f>入力シート!C49</f>
        <v>0</v>
      </c>
      <c r="D51" s="225" t="e">
        <f t="shared" si="0"/>
        <v>#DIV/0!</v>
      </c>
      <c r="E51" s="227" t="e">
        <f>IF('収支報告書（1月）'!$I$15="面積・単価で按分",ROUND(E$4/M$103*M51,0),IF(B51&lt;&gt;"",ROUND($E$4/$B$13,0),""))</f>
        <v>#DIV/0!</v>
      </c>
      <c r="F51" s="227">
        <f>入力シート!F49</f>
        <v>0</v>
      </c>
      <c r="G51" s="230">
        <f>入力シート!Q49</f>
        <v>0</v>
      </c>
      <c r="H51" s="198" t="e">
        <f>IF('収支報告書（1月）'!$I$15="面積・単価で按分",ROUND(H$4/M$103*M51,0),IF(B51&lt;&gt;"",ROUND($H$4/$B$13,0),""))</f>
        <v>#DIV/0!</v>
      </c>
      <c r="I51" s="204" t="e">
        <f t="shared" si="1"/>
        <v>#DIV/0!</v>
      </c>
      <c r="J51" s="208" t="e">
        <f t="shared" si="2"/>
        <v>#DIV/0!</v>
      </c>
      <c r="K51" s="107"/>
      <c r="L51" s="107"/>
      <c r="M51" s="227">
        <f>入力シート!D49</f>
        <v>0</v>
      </c>
      <c r="N51" s="40"/>
    </row>
    <row r="52" spans="1:14" s="42" customFormat="1" ht="18" customHeight="1">
      <c r="A52" s="45" t="s">
        <v>132</v>
      </c>
      <c r="B52" s="178" t="str">
        <f>IF(入力シート!B50=0,"",入力シート!B50)</f>
        <v/>
      </c>
      <c r="C52" s="189">
        <f>入力シート!C50</f>
        <v>0</v>
      </c>
      <c r="D52" s="225" t="e">
        <f t="shared" si="0"/>
        <v>#DIV/0!</v>
      </c>
      <c r="E52" s="227" t="e">
        <f>IF('収支報告書（1月）'!$I$15="面積・単価で按分",ROUND(E$4/M$103*M52,0),IF(B52&lt;&gt;"",ROUND($E$4/$B$13,0),""))</f>
        <v>#DIV/0!</v>
      </c>
      <c r="F52" s="227">
        <f>入力シート!F50</f>
        <v>0</v>
      </c>
      <c r="G52" s="230">
        <f>入力シート!Q50</f>
        <v>0</v>
      </c>
      <c r="H52" s="198" t="e">
        <f>IF('収支報告書（1月）'!$I$15="面積・単価で按分",ROUND(H$4/M$103*M52,0),IF(B52&lt;&gt;"",ROUND($H$4/$B$13,0),""))</f>
        <v>#DIV/0!</v>
      </c>
      <c r="I52" s="204" t="e">
        <f t="shared" si="1"/>
        <v>#DIV/0!</v>
      </c>
      <c r="J52" s="208" t="e">
        <f t="shared" si="2"/>
        <v>#DIV/0!</v>
      </c>
      <c r="K52" s="107"/>
      <c r="L52" s="107"/>
      <c r="M52" s="227">
        <f>入力シート!D50</f>
        <v>0</v>
      </c>
      <c r="N52" s="40"/>
    </row>
    <row r="53" spans="1:14" s="42" customFormat="1" ht="18" customHeight="1">
      <c r="A53" s="45" t="s">
        <v>172</v>
      </c>
      <c r="B53" s="178" t="str">
        <f>IF(入力シート!B51=0,"",入力シート!B51)</f>
        <v/>
      </c>
      <c r="C53" s="189">
        <f>入力シート!C51</f>
        <v>0</v>
      </c>
      <c r="D53" s="225" t="e">
        <f t="shared" si="0"/>
        <v>#DIV/0!</v>
      </c>
      <c r="E53" s="227" t="e">
        <f>IF('収支報告書（1月）'!$I$15="面積・単価で按分",ROUND(E$4/M$103*M53,0),IF(B53&lt;&gt;"",ROUND($E$4/$B$13,0),""))</f>
        <v>#DIV/0!</v>
      </c>
      <c r="F53" s="227">
        <f>入力シート!F51</f>
        <v>0</v>
      </c>
      <c r="G53" s="230">
        <f>入力シート!Q51</f>
        <v>0</v>
      </c>
      <c r="H53" s="198" t="e">
        <f>IF('収支報告書（1月）'!$I$15="面積・単価で按分",ROUND(H$4/M$103*M53,0),IF(B53&lt;&gt;"",ROUND($H$4/$B$13,0),""))</f>
        <v>#DIV/0!</v>
      </c>
      <c r="I53" s="204" t="e">
        <f t="shared" si="1"/>
        <v>#DIV/0!</v>
      </c>
      <c r="J53" s="208" t="e">
        <f t="shared" si="2"/>
        <v>#DIV/0!</v>
      </c>
      <c r="K53" s="107"/>
      <c r="L53" s="107"/>
      <c r="M53" s="227">
        <f>入力シート!D51</f>
        <v>0</v>
      </c>
      <c r="N53" s="40"/>
    </row>
    <row r="54" spans="1:14" s="42" customFormat="1" ht="18" customHeight="1">
      <c r="A54" s="45" t="s">
        <v>364</v>
      </c>
      <c r="B54" s="178" t="str">
        <f>IF(入力シート!B52=0,"",入力シート!B52)</f>
        <v/>
      </c>
      <c r="C54" s="189">
        <f>入力シート!C52</f>
        <v>0</v>
      </c>
      <c r="D54" s="225" t="e">
        <f t="shared" si="0"/>
        <v>#DIV/0!</v>
      </c>
      <c r="E54" s="227" t="e">
        <f>IF('収支報告書（1月）'!$I$15="面積・単価で按分",ROUND(E$4/M$103*M54,0),IF(B54&lt;&gt;"",ROUND($E$4/$B$13,0),""))</f>
        <v>#DIV/0!</v>
      </c>
      <c r="F54" s="227">
        <f>入力シート!F52</f>
        <v>0</v>
      </c>
      <c r="G54" s="230">
        <f>入力シート!Q52</f>
        <v>0</v>
      </c>
      <c r="H54" s="198" t="e">
        <f>IF('収支報告書（1月）'!$I$15="面積・単価で按分",ROUND(H$4/M$103*M54,0),IF(B54&lt;&gt;"",ROUND($H$4/$B$13,0),""))</f>
        <v>#DIV/0!</v>
      </c>
      <c r="I54" s="204" t="e">
        <f t="shared" si="1"/>
        <v>#DIV/0!</v>
      </c>
      <c r="J54" s="208" t="e">
        <f t="shared" si="2"/>
        <v>#DIV/0!</v>
      </c>
      <c r="K54" s="107"/>
      <c r="L54" s="107"/>
      <c r="M54" s="227">
        <f>入力シート!D52</f>
        <v>0</v>
      </c>
      <c r="N54" s="40"/>
    </row>
    <row r="55" spans="1:14" s="42" customFormat="1" ht="18" customHeight="1">
      <c r="A55" s="45" t="s">
        <v>365</v>
      </c>
      <c r="B55" s="178" t="str">
        <f>IF(入力シート!B53=0,"",入力シート!B53)</f>
        <v/>
      </c>
      <c r="C55" s="189">
        <f>入力シート!C53</f>
        <v>0</v>
      </c>
      <c r="D55" s="225" t="e">
        <f t="shared" si="0"/>
        <v>#DIV/0!</v>
      </c>
      <c r="E55" s="227" t="e">
        <f>IF('収支報告書（1月）'!$I$15="面積・単価で按分",ROUND(E$4/M$103*M55,0),IF(B55&lt;&gt;"",ROUND($E$4/$B$13,0),""))</f>
        <v>#DIV/0!</v>
      </c>
      <c r="F55" s="227">
        <f>入力シート!F53</f>
        <v>0</v>
      </c>
      <c r="G55" s="230">
        <f>入力シート!Q53</f>
        <v>0</v>
      </c>
      <c r="H55" s="198" t="e">
        <f>IF('収支報告書（1月）'!$I$15="面積・単価で按分",ROUND(H$4/M$103*M55,0),IF(B55&lt;&gt;"",ROUND($H$4/$B$13,0),""))</f>
        <v>#DIV/0!</v>
      </c>
      <c r="I55" s="204" t="e">
        <f t="shared" si="1"/>
        <v>#DIV/0!</v>
      </c>
      <c r="J55" s="208" t="e">
        <f t="shared" si="2"/>
        <v>#DIV/0!</v>
      </c>
      <c r="K55" s="107"/>
      <c r="L55" s="107"/>
      <c r="M55" s="227">
        <f>入力シート!D53</f>
        <v>0</v>
      </c>
      <c r="N55" s="40"/>
    </row>
    <row r="56" spans="1:14" s="42" customFormat="1" ht="18" customHeight="1">
      <c r="A56" s="45" t="s">
        <v>327</v>
      </c>
      <c r="B56" s="178" t="str">
        <f>IF(入力シート!B54=0,"",入力シート!B54)</f>
        <v/>
      </c>
      <c r="C56" s="189">
        <f>入力シート!C54</f>
        <v>0</v>
      </c>
      <c r="D56" s="225" t="e">
        <f t="shared" si="0"/>
        <v>#DIV/0!</v>
      </c>
      <c r="E56" s="227" t="e">
        <f>IF('収支報告書（1月）'!$I$15="面積・単価で按分",ROUND(E$4/M$103*M56,0),IF(B56&lt;&gt;"",ROUND($E$4/$B$13,0),""))</f>
        <v>#DIV/0!</v>
      </c>
      <c r="F56" s="227">
        <f>入力シート!F54</f>
        <v>0</v>
      </c>
      <c r="G56" s="230">
        <f>入力シート!Q54</f>
        <v>0</v>
      </c>
      <c r="H56" s="198" t="e">
        <f>IF('収支報告書（1月）'!$I$15="面積・単価で按分",ROUND(H$4/M$103*M56,0),IF(B56&lt;&gt;"",ROUND($H$4/$B$13,0),""))</f>
        <v>#DIV/0!</v>
      </c>
      <c r="I56" s="204" t="e">
        <f t="shared" si="1"/>
        <v>#DIV/0!</v>
      </c>
      <c r="J56" s="208" t="e">
        <f t="shared" si="2"/>
        <v>#DIV/0!</v>
      </c>
      <c r="K56" s="107"/>
      <c r="L56" s="107"/>
      <c r="M56" s="227">
        <f>入力シート!D54</f>
        <v>0</v>
      </c>
      <c r="N56" s="40"/>
    </row>
    <row r="57" spans="1:14" s="42" customFormat="1" ht="18" customHeight="1">
      <c r="A57" s="45" t="s">
        <v>366</v>
      </c>
      <c r="B57" s="178" t="str">
        <f>IF(入力シート!B55=0,"",入力シート!B55)</f>
        <v/>
      </c>
      <c r="C57" s="189">
        <f>入力シート!C55</f>
        <v>0</v>
      </c>
      <c r="D57" s="225" t="e">
        <f t="shared" si="0"/>
        <v>#DIV/0!</v>
      </c>
      <c r="E57" s="227" t="e">
        <f>IF('収支報告書（1月）'!$I$15="面積・単価で按分",ROUND(E$4/M$103*M57,0),IF(B57&lt;&gt;"",ROUND($E$4/$B$13,0),""))</f>
        <v>#DIV/0!</v>
      </c>
      <c r="F57" s="227">
        <f>入力シート!F55</f>
        <v>0</v>
      </c>
      <c r="G57" s="230">
        <f>入力シート!Q55</f>
        <v>0</v>
      </c>
      <c r="H57" s="198" t="e">
        <f>IF('収支報告書（1月）'!$I$15="面積・単価で按分",ROUND(H$4/M$103*M57,0),IF(B57&lt;&gt;"",ROUND($H$4/$B$13,0),""))</f>
        <v>#DIV/0!</v>
      </c>
      <c r="I57" s="204" t="e">
        <f t="shared" si="1"/>
        <v>#DIV/0!</v>
      </c>
      <c r="J57" s="208" t="e">
        <f t="shared" si="2"/>
        <v>#DIV/0!</v>
      </c>
      <c r="K57" s="107"/>
      <c r="L57" s="107"/>
      <c r="M57" s="227">
        <f>入力シート!D55</f>
        <v>0</v>
      </c>
      <c r="N57" s="40"/>
    </row>
    <row r="58" spans="1:14" s="42" customFormat="1" ht="18" customHeight="1">
      <c r="A58" s="45" t="s">
        <v>283</v>
      </c>
      <c r="B58" s="178" t="str">
        <f>IF(入力シート!B56=0,"",入力シート!B56)</f>
        <v/>
      </c>
      <c r="C58" s="189">
        <f>入力シート!C56</f>
        <v>0</v>
      </c>
      <c r="D58" s="225" t="e">
        <f t="shared" si="0"/>
        <v>#DIV/0!</v>
      </c>
      <c r="E58" s="227" t="e">
        <f>IF('収支報告書（1月）'!$I$15="面積・単価で按分",ROUND(E$4/M$103*M58,0),IF(B58&lt;&gt;"",ROUND($E$4/$B$13,0),""))</f>
        <v>#DIV/0!</v>
      </c>
      <c r="F58" s="227">
        <f>入力シート!F56</f>
        <v>0</v>
      </c>
      <c r="G58" s="230">
        <f>入力シート!Q56</f>
        <v>0</v>
      </c>
      <c r="H58" s="198" t="e">
        <f>IF('収支報告書（1月）'!$I$15="面積・単価で按分",ROUND(H$4/M$103*M58,0),IF(B58&lt;&gt;"",ROUND($H$4/$B$13,0),""))</f>
        <v>#DIV/0!</v>
      </c>
      <c r="I58" s="204" t="e">
        <f t="shared" si="1"/>
        <v>#DIV/0!</v>
      </c>
      <c r="J58" s="208" t="e">
        <f t="shared" si="2"/>
        <v>#DIV/0!</v>
      </c>
      <c r="K58" s="107"/>
      <c r="L58" s="107"/>
      <c r="M58" s="227">
        <f>入力シート!D56</f>
        <v>0</v>
      </c>
      <c r="N58" s="40"/>
    </row>
    <row r="59" spans="1:14" s="42" customFormat="1" ht="18" customHeight="1">
      <c r="A59" s="45" t="s">
        <v>61</v>
      </c>
      <c r="B59" s="178" t="str">
        <f>IF(入力シート!B57=0,"",入力シート!B57)</f>
        <v/>
      </c>
      <c r="C59" s="189">
        <f>入力シート!C57</f>
        <v>0</v>
      </c>
      <c r="D59" s="225" t="e">
        <f t="shared" si="0"/>
        <v>#DIV/0!</v>
      </c>
      <c r="E59" s="227" t="e">
        <f>IF('収支報告書（1月）'!$I$15="面積・単価で按分",ROUND(E$4/M$103*M59,0),IF(B59&lt;&gt;"",ROUND($E$4/$B$13,0),""))</f>
        <v>#DIV/0!</v>
      </c>
      <c r="F59" s="227">
        <f>入力シート!F57</f>
        <v>0</v>
      </c>
      <c r="G59" s="230">
        <f>入力シート!Q57</f>
        <v>0</v>
      </c>
      <c r="H59" s="198" t="e">
        <f>IF('収支報告書（1月）'!$I$15="面積・単価で按分",ROUND(H$4/M$103*M59,0),IF(B59&lt;&gt;"",ROUND($H$4/$B$13,0),""))</f>
        <v>#DIV/0!</v>
      </c>
      <c r="I59" s="204" t="e">
        <f t="shared" si="1"/>
        <v>#DIV/0!</v>
      </c>
      <c r="J59" s="208" t="e">
        <f t="shared" si="2"/>
        <v>#DIV/0!</v>
      </c>
      <c r="K59" s="107"/>
      <c r="L59" s="107"/>
      <c r="M59" s="227">
        <f>入力シート!D57</f>
        <v>0</v>
      </c>
      <c r="N59" s="40"/>
    </row>
    <row r="60" spans="1:14" s="42" customFormat="1" ht="18" customHeight="1">
      <c r="A60" s="45" t="s">
        <v>367</v>
      </c>
      <c r="B60" s="178" t="str">
        <f>IF(入力シート!B58=0,"",入力シート!B58)</f>
        <v/>
      </c>
      <c r="C60" s="189">
        <f>入力シート!C58</f>
        <v>0</v>
      </c>
      <c r="D60" s="225" t="e">
        <f t="shared" si="0"/>
        <v>#DIV/0!</v>
      </c>
      <c r="E60" s="227" t="e">
        <f>IF('収支報告書（1月）'!$I$15="面積・単価で按分",ROUND(E$4/M$103*M60,0),IF(B60&lt;&gt;"",ROUND($E$4/$B$13,0),""))</f>
        <v>#DIV/0!</v>
      </c>
      <c r="F60" s="227">
        <f>入力シート!F58</f>
        <v>0</v>
      </c>
      <c r="G60" s="230">
        <f>入力シート!Q58</f>
        <v>0</v>
      </c>
      <c r="H60" s="198" t="e">
        <f>IF('収支報告書（1月）'!$I$15="面積・単価で按分",ROUND(H$4/M$103*M60,0),IF(B60&lt;&gt;"",ROUND($H$4/$B$13,0),""))</f>
        <v>#DIV/0!</v>
      </c>
      <c r="I60" s="204" t="e">
        <f t="shared" si="1"/>
        <v>#DIV/0!</v>
      </c>
      <c r="J60" s="208" t="e">
        <f t="shared" si="2"/>
        <v>#DIV/0!</v>
      </c>
      <c r="K60" s="107"/>
      <c r="L60" s="107"/>
      <c r="M60" s="227">
        <f>入力シート!D58</f>
        <v>0</v>
      </c>
      <c r="N60" s="40"/>
    </row>
    <row r="61" spans="1:14" s="42" customFormat="1" ht="18" customHeight="1">
      <c r="A61" s="45" t="s">
        <v>368</v>
      </c>
      <c r="B61" s="178" t="str">
        <f>IF(入力シート!B59=0,"",入力シート!B59)</f>
        <v/>
      </c>
      <c r="C61" s="189">
        <f>入力シート!C59</f>
        <v>0</v>
      </c>
      <c r="D61" s="225" t="e">
        <f t="shared" si="0"/>
        <v>#DIV/0!</v>
      </c>
      <c r="E61" s="227" t="e">
        <f>IF('収支報告書（1月）'!$I$15="面積・単価で按分",ROUND(E$4/M$103*M61,0),IF(B61&lt;&gt;"",ROUND($E$4/$B$13,0),""))</f>
        <v>#DIV/0!</v>
      </c>
      <c r="F61" s="227">
        <f>入力シート!F59</f>
        <v>0</v>
      </c>
      <c r="G61" s="230">
        <f>入力シート!Q59</f>
        <v>0</v>
      </c>
      <c r="H61" s="198" t="e">
        <f>IF('収支報告書（1月）'!$I$15="面積・単価で按分",ROUND(H$4/M$103*M61,0),IF(B61&lt;&gt;"",ROUND($H$4/$B$13,0),""))</f>
        <v>#DIV/0!</v>
      </c>
      <c r="I61" s="204" t="e">
        <f t="shared" si="1"/>
        <v>#DIV/0!</v>
      </c>
      <c r="J61" s="208" t="e">
        <f t="shared" si="2"/>
        <v>#DIV/0!</v>
      </c>
      <c r="K61" s="107"/>
      <c r="L61" s="107"/>
      <c r="M61" s="227">
        <f>入力シート!D59</f>
        <v>0</v>
      </c>
      <c r="N61" s="40"/>
    </row>
    <row r="62" spans="1:14" s="42" customFormat="1" ht="18" customHeight="1">
      <c r="A62" s="45" t="s">
        <v>369</v>
      </c>
      <c r="B62" s="178" t="str">
        <f>IF(入力シート!B60=0,"",入力シート!B60)</f>
        <v/>
      </c>
      <c r="C62" s="189">
        <f>入力シート!C60</f>
        <v>0</v>
      </c>
      <c r="D62" s="225" t="e">
        <f t="shared" si="0"/>
        <v>#DIV/0!</v>
      </c>
      <c r="E62" s="227" t="e">
        <f>IF('収支報告書（1月）'!$I$15="面積・単価で按分",ROUND(E$4/M$103*M62,0),IF(B62&lt;&gt;"",ROUND($E$4/$B$13,0),""))</f>
        <v>#DIV/0!</v>
      </c>
      <c r="F62" s="227">
        <f>入力シート!F60</f>
        <v>0</v>
      </c>
      <c r="G62" s="230">
        <f>入力シート!Q60</f>
        <v>0</v>
      </c>
      <c r="H62" s="198" t="e">
        <f>IF('収支報告書（1月）'!$I$15="面積・単価で按分",ROUND(H$4/M$103*M62,0),IF(B62&lt;&gt;"",ROUND($H$4/$B$13,0),""))</f>
        <v>#DIV/0!</v>
      </c>
      <c r="I62" s="204" t="e">
        <f t="shared" si="1"/>
        <v>#DIV/0!</v>
      </c>
      <c r="J62" s="208" t="e">
        <f t="shared" si="2"/>
        <v>#DIV/0!</v>
      </c>
      <c r="K62" s="107"/>
      <c r="L62" s="107"/>
      <c r="M62" s="227">
        <f>入力シート!D60</f>
        <v>0</v>
      </c>
      <c r="N62" s="40"/>
    </row>
    <row r="63" spans="1:14" s="42" customFormat="1" ht="18" customHeight="1">
      <c r="A63" s="45" t="s">
        <v>370</v>
      </c>
      <c r="B63" s="178" t="str">
        <f>IF(入力シート!B61=0,"",入力シート!B61)</f>
        <v/>
      </c>
      <c r="C63" s="189">
        <f>入力シート!C61</f>
        <v>0</v>
      </c>
      <c r="D63" s="225" t="e">
        <f t="shared" si="0"/>
        <v>#DIV/0!</v>
      </c>
      <c r="E63" s="227" t="e">
        <f>IF('収支報告書（1月）'!$I$15="面積・単価で按分",ROUND(E$4/M$103*M63,0),IF(B63&lt;&gt;"",ROUND($E$4/$B$13,0),""))</f>
        <v>#DIV/0!</v>
      </c>
      <c r="F63" s="227">
        <f>入力シート!F61</f>
        <v>0</v>
      </c>
      <c r="G63" s="230">
        <f>入力シート!Q61</f>
        <v>0</v>
      </c>
      <c r="H63" s="198" t="e">
        <f>IF('収支報告書（1月）'!$I$15="面積・単価で按分",ROUND(H$4/M$103*M63,0),IF(B63&lt;&gt;"",ROUND($H$4/$B$13,0),""))</f>
        <v>#DIV/0!</v>
      </c>
      <c r="I63" s="204" t="e">
        <f t="shared" si="1"/>
        <v>#DIV/0!</v>
      </c>
      <c r="J63" s="208" t="e">
        <f t="shared" si="2"/>
        <v>#DIV/0!</v>
      </c>
      <c r="K63" s="107"/>
      <c r="L63" s="107"/>
      <c r="M63" s="227">
        <f>入力シート!D61</f>
        <v>0</v>
      </c>
      <c r="N63" s="40"/>
    </row>
    <row r="64" spans="1:14" s="42" customFormat="1" ht="18" customHeight="1">
      <c r="A64" s="45" t="s">
        <v>231</v>
      </c>
      <c r="B64" s="178" t="str">
        <f>IF(入力シート!B62=0,"",入力シート!B62)</f>
        <v/>
      </c>
      <c r="C64" s="189">
        <f>入力シート!C62</f>
        <v>0</v>
      </c>
      <c r="D64" s="225" t="e">
        <f t="shared" si="0"/>
        <v>#DIV/0!</v>
      </c>
      <c r="E64" s="227" t="e">
        <f>IF('収支報告書（1月）'!$I$15="面積・単価で按分",ROUND(E$4/M$103*M64,0),IF(B64&lt;&gt;"",ROUND($E$4/$B$13,0),""))</f>
        <v>#DIV/0!</v>
      </c>
      <c r="F64" s="227">
        <f>入力シート!F62</f>
        <v>0</v>
      </c>
      <c r="G64" s="230">
        <f>入力シート!Q62</f>
        <v>0</v>
      </c>
      <c r="H64" s="198" t="e">
        <f>IF('収支報告書（1月）'!$I$15="面積・単価で按分",ROUND(H$4/M$103*M64,0),IF(B64&lt;&gt;"",ROUND($H$4/$B$13,0),""))</f>
        <v>#DIV/0!</v>
      </c>
      <c r="I64" s="204" t="e">
        <f t="shared" si="1"/>
        <v>#DIV/0!</v>
      </c>
      <c r="J64" s="208" t="e">
        <f t="shared" si="2"/>
        <v>#DIV/0!</v>
      </c>
      <c r="K64" s="107"/>
      <c r="L64" s="107"/>
      <c r="M64" s="227">
        <f>入力シート!D62</f>
        <v>0</v>
      </c>
      <c r="N64" s="40"/>
    </row>
    <row r="65" spans="1:14" s="42" customFormat="1" ht="18" customHeight="1">
      <c r="A65" s="45" t="s">
        <v>386</v>
      </c>
      <c r="B65" s="178" t="str">
        <f>IF(入力シート!B63=0,"",入力シート!B63)</f>
        <v/>
      </c>
      <c r="C65" s="189">
        <f>入力シート!C63</f>
        <v>0</v>
      </c>
      <c r="D65" s="225" t="e">
        <f t="shared" si="0"/>
        <v>#DIV/0!</v>
      </c>
      <c r="E65" s="227" t="e">
        <f>IF('収支報告書（1月）'!$I$15="面積・単価で按分",ROUND(E$4/M$103*M65,0),IF(B65&lt;&gt;"",ROUND($E$4/$B$13,0),""))</f>
        <v>#DIV/0!</v>
      </c>
      <c r="F65" s="227">
        <f>入力シート!F63</f>
        <v>0</v>
      </c>
      <c r="G65" s="230">
        <f>入力シート!Q63</f>
        <v>0</v>
      </c>
      <c r="H65" s="198" t="e">
        <f>IF('収支報告書（1月）'!$I$15="面積・単価で按分",ROUND(H$4/M$103*M65,0),IF(B65&lt;&gt;"",ROUND($H$4/$B$13,0),""))</f>
        <v>#DIV/0!</v>
      </c>
      <c r="I65" s="204" t="e">
        <f t="shared" si="1"/>
        <v>#DIV/0!</v>
      </c>
      <c r="J65" s="208" t="e">
        <f t="shared" si="2"/>
        <v>#DIV/0!</v>
      </c>
      <c r="K65" s="107"/>
      <c r="L65" s="107"/>
      <c r="M65" s="227">
        <f>入力シート!D63</f>
        <v>0</v>
      </c>
      <c r="N65" s="40"/>
    </row>
    <row r="66" spans="1:14" s="42" customFormat="1" ht="18" customHeight="1">
      <c r="A66" s="45" t="s">
        <v>387</v>
      </c>
      <c r="B66" s="178" t="str">
        <f>IF(入力シート!B64=0,"",入力シート!B64)</f>
        <v/>
      </c>
      <c r="C66" s="189">
        <f>入力シート!C64</f>
        <v>0</v>
      </c>
      <c r="D66" s="225" t="e">
        <f t="shared" si="0"/>
        <v>#DIV/0!</v>
      </c>
      <c r="E66" s="227" t="e">
        <f>IF('収支報告書（1月）'!$I$15="面積・単価で按分",ROUND(E$4/M$103*M66,0),IF(B66&lt;&gt;"",ROUND($E$4/$B$13,0),""))</f>
        <v>#DIV/0!</v>
      </c>
      <c r="F66" s="227">
        <f>入力シート!F64</f>
        <v>0</v>
      </c>
      <c r="G66" s="230">
        <f>入力シート!Q64</f>
        <v>0</v>
      </c>
      <c r="H66" s="198" t="e">
        <f>IF('収支報告書（1月）'!$I$15="面積・単価で按分",ROUND(H$4/M$103*M66,0),IF(B66&lt;&gt;"",ROUND($H$4/$B$13,0),""))</f>
        <v>#DIV/0!</v>
      </c>
      <c r="I66" s="204" t="e">
        <f t="shared" si="1"/>
        <v>#DIV/0!</v>
      </c>
      <c r="J66" s="208" t="e">
        <f t="shared" si="2"/>
        <v>#DIV/0!</v>
      </c>
      <c r="K66" s="107"/>
      <c r="L66" s="107"/>
      <c r="M66" s="227">
        <f>入力シート!D64</f>
        <v>0</v>
      </c>
      <c r="N66" s="40"/>
    </row>
    <row r="67" spans="1:14" s="42" customFormat="1" ht="18" customHeight="1">
      <c r="A67" s="45" t="s">
        <v>343</v>
      </c>
      <c r="B67" s="178" t="str">
        <f>IF(入力シート!B65=0,"",入力シート!B65)</f>
        <v/>
      </c>
      <c r="C67" s="189">
        <f>入力シート!C65</f>
        <v>0</v>
      </c>
      <c r="D67" s="225" t="e">
        <f t="shared" si="0"/>
        <v>#DIV/0!</v>
      </c>
      <c r="E67" s="227" t="e">
        <f>IF('収支報告書（1月）'!$I$15="面積・単価で按分",ROUND(E$4/M$103*M67,0),IF(B67&lt;&gt;"",ROUND($E$4/$B$13,0),""))</f>
        <v>#DIV/0!</v>
      </c>
      <c r="F67" s="227">
        <f>入力シート!F65</f>
        <v>0</v>
      </c>
      <c r="G67" s="230">
        <f>入力シート!Q65</f>
        <v>0</v>
      </c>
      <c r="H67" s="198" t="e">
        <f>IF('収支報告書（1月）'!$I$15="面積・単価で按分",ROUND(H$4/M$103*M67,0),IF(B67&lt;&gt;"",ROUND($H$4/$B$13,0),""))</f>
        <v>#DIV/0!</v>
      </c>
      <c r="I67" s="204" t="e">
        <f t="shared" si="1"/>
        <v>#DIV/0!</v>
      </c>
      <c r="J67" s="208" t="e">
        <f t="shared" si="2"/>
        <v>#DIV/0!</v>
      </c>
      <c r="K67" s="107"/>
      <c r="L67" s="107"/>
      <c r="M67" s="227">
        <f>入力シート!D65</f>
        <v>0</v>
      </c>
      <c r="N67" s="40"/>
    </row>
    <row r="68" spans="1:14" s="42" customFormat="1" ht="18" customHeight="1">
      <c r="A68" s="45" t="s">
        <v>74</v>
      </c>
      <c r="B68" s="178" t="str">
        <f>IF(入力シート!B66=0,"",入力シート!B66)</f>
        <v/>
      </c>
      <c r="C68" s="189">
        <f>入力シート!C66</f>
        <v>0</v>
      </c>
      <c r="D68" s="225" t="e">
        <f t="shared" si="0"/>
        <v>#DIV/0!</v>
      </c>
      <c r="E68" s="227" t="e">
        <f>IF('収支報告書（1月）'!$I$15="面積・単価で按分",ROUND(E$4/M$103*M68,0),IF(B68&lt;&gt;"",ROUND($E$4/$B$13,0),""))</f>
        <v>#DIV/0!</v>
      </c>
      <c r="F68" s="227">
        <f>入力シート!F66</f>
        <v>0</v>
      </c>
      <c r="G68" s="230">
        <f>入力シート!Q66</f>
        <v>0</v>
      </c>
      <c r="H68" s="198" t="e">
        <f>IF('収支報告書（1月）'!$I$15="面積・単価で按分",ROUND(H$4/M$103*M68,0),IF(B68&lt;&gt;"",ROUND($H$4/$B$13,0),""))</f>
        <v>#DIV/0!</v>
      </c>
      <c r="I68" s="204" t="e">
        <f t="shared" si="1"/>
        <v>#DIV/0!</v>
      </c>
      <c r="J68" s="208" t="e">
        <f t="shared" si="2"/>
        <v>#DIV/0!</v>
      </c>
      <c r="K68" s="107"/>
      <c r="L68" s="107"/>
      <c r="M68" s="227">
        <f>入力シート!D66</f>
        <v>0</v>
      </c>
      <c r="N68" s="40"/>
    </row>
    <row r="69" spans="1:14" s="42" customFormat="1" ht="18" customHeight="1">
      <c r="A69" s="45" t="s">
        <v>196</v>
      </c>
      <c r="B69" s="178" t="str">
        <f>IF(入力シート!B67=0,"",入力シート!B67)</f>
        <v/>
      </c>
      <c r="C69" s="189">
        <f>入力シート!C67</f>
        <v>0</v>
      </c>
      <c r="D69" s="225" t="e">
        <f t="shared" si="0"/>
        <v>#DIV/0!</v>
      </c>
      <c r="E69" s="227" t="e">
        <f>IF('収支報告書（1月）'!$I$15="面積・単価で按分",ROUND(E$4/M$103*M69,0),IF(B69&lt;&gt;"",ROUND($E$4/$B$13,0),""))</f>
        <v>#DIV/0!</v>
      </c>
      <c r="F69" s="227">
        <f>入力シート!F67</f>
        <v>0</v>
      </c>
      <c r="G69" s="230">
        <f>入力シート!Q67</f>
        <v>0</v>
      </c>
      <c r="H69" s="198" t="e">
        <f>IF('収支報告書（1月）'!$I$15="面積・単価で按分",ROUND(H$4/M$103*M69,0),IF(B69&lt;&gt;"",ROUND($H$4/$B$13,0),""))</f>
        <v>#DIV/0!</v>
      </c>
      <c r="I69" s="204" t="e">
        <f t="shared" si="1"/>
        <v>#DIV/0!</v>
      </c>
      <c r="J69" s="208" t="e">
        <f t="shared" si="2"/>
        <v>#DIV/0!</v>
      </c>
      <c r="K69" s="107"/>
      <c r="L69" s="107"/>
      <c r="M69" s="227">
        <f>入力シート!D67</f>
        <v>0</v>
      </c>
      <c r="N69" s="40"/>
    </row>
    <row r="70" spans="1:14" s="42" customFormat="1" ht="18" customHeight="1">
      <c r="A70" s="45" t="s">
        <v>380</v>
      </c>
      <c r="B70" s="178" t="str">
        <f>IF(入力シート!B68=0,"",入力シート!B68)</f>
        <v/>
      </c>
      <c r="C70" s="189">
        <f>入力シート!C68</f>
        <v>0</v>
      </c>
      <c r="D70" s="225" t="e">
        <f t="shared" si="0"/>
        <v>#DIV/0!</v>
      </c>
      <c r="E70" s="227" t="e">
        <f>IF('収支報告書（1月）'!$I$15="面積・単価で按分",ROUND(E$4/M$103*M70,0),IF(B70&lt;&gt;"",ROUND($E$4/$B$13,0),""))</f>
        <v>#DIV/0!</v>
      </c>
      <c r="F70" s="227">
        <f>入力シート!F68</f>
        <v>0</v>
      </c>
      <c r="G70" s="230">
        <f>入力シート!Q68</f>
        <v>0</v>
      </c>
      <c r="H70" s="198" t="e">
        <f>IF('収支報告書（1月）'!$I$15="面積・単価で按分",ROUND(H$4/M$103*M70,0),IF(B70&lt;&gt;"",ROUND($H$4/$B$13,0),""))</f>
        <v>#DIV/0!</v>
      </c>
      <c r="I70" s="204" t="e">
        <f t="shared" si="1"/>
        <v>#DIV/0!</v>
      </c>
      <c r="J70" s="208" t="e">
        <f t="shared" si="2"/>
        <v>#DIV/0!</v>
      </c>
      <c r="K70" s="107"/>
      <c r="L70" s="107"/>
      <c r="M70" s="227">
        <f>入力シート!D68</f>
        <v>0</v>
      </c>
      <c r="N70" s="40"/>
    </row>
    <row r="71" spans="1:14" s="42" customFormat="1" ht="18" customHeight="1">
      <c r="A71" s="45" t="s">
        <v>388</v>
      </c>
      <c r="B71" s="178" t="str">
        <f>IF(入力シート!B69=0,"",入力シート!B69)</f>
        <v/>
      </c>
      <c r="C71" s="189">
        <f>入力シート!C69</f>
        <v>0</v>
      </c>
      <c r="D71" s="225" t="e">
        <f t="shared" si="0"/>
        <v>#DIV/0!</v>
      </c>
      <c r="E71" s="227" t="e">
        <f>IF('収支報告書（1月）'!$I$15="面積・単価で按分",ROUND(E$4/M$103*M71,0),IF(B71&lt;&gt;"",ROUND($E$4/$B$13,0),""))</f>
        <v>#DIV/0!</v>
      </c>
      <c r="F71" s="227">
        <f>入力シート!F69</f>
        <v>0</v>
      </c>
      <c r="G71" s="230">
        <f>入力シート!Q69</f>
        <v>0</v>
      </c>
      <c r="H71" s="198" t="e">
        <f>IF('収支報告書（1月）'!$I$15="面積・単価で按分",ROUND(H$4/M$103*M71,0),IF(B71&lt;&gt;"",ROUND($H$4/$B$13,0),""))</f>
        <v>#DIV/0!</v>
      </c>
      <c r="I71" s="204" t="e">
        <f t="shared" si="1"/>
        <v>#DIV/0!</v>
      </c>
      <c r="J71" s="208" t="e">
        <f t="shared" si="2"/>
        <v>#DIV/0!</v>
      </c>
      <c r="K71" s="107"/>
      <c r="L71" s="107"/>
      <c r="M71" s="227">
        <f>入力シート!D69</f>
        <v>0</v>
      </c>
      <c r="N71" s="40"/>
    </row>
    <row r="72" spans="1:14" s="42" customFormat="1" ht="18" customHeight="1">
      <c r="A72" s="45" t="s">
        <v>389</v>
      </c>
      <c r="B72" s="178" t="str">
        <f>IF(入力シート!B70=0,"",入力シート!B70)</f>
        <v/>
      </c>
      <c r="C72" s="189">
        <f>入力シート!C70</f>
        <v>0</v>
      </c>
      <c r="D72" s="225" t="e">
        <f t="shared" si="0"/>
        <v>#DIV/0!</v>
      </c>
      <c r="E72" s="227" t="e">
        <f>IF('収支報告書（1月）'!$I$15="面積・単価で按分",ROUND(E$4/M$103*M72,0),IF(B72&lt;&gt;"",ROUND($E$4/$B$13,0),""))</f>
        <v>#DIV/0!</v>
      </c>
      <c r="F72" s="227">
        <f>入力シート!F70</f>
        <v>0</v>
      </c>
      <c r="G72" s="230">
        <f>入力シート!Q70</f>
        <v>0</v>
      </c>
      <c r="H72" s="198" t="e">
        <f>IF('収支報告書（1月）'!$I$15="面積・単価で按分",ROUND(H$4/M$103*M72,0),IF(B72&lt;&gt;"",ROUND($H$4/$B$13,0),""))</f>
        <v>#DIV/0!</v>
      </c>
      <c r="I72" s="204" t="e">
        <f t="shared" si="1"/>
        <v>#DIV/0!</v>
      </c>
      <c r="J72" s="208" t="e">
        <f t="shared" si="2"/>
        <v>#DIV/0!</v>
      </c>
      <c r="K72" s="107"/>
      <c r="L72" s="107"/>
      <c r="M72" s="227">
        <f>入力シート!D70</f>
        <v>0</v>
      </c>
      <c r="N72" s="40"/>
    </row>
    <row r="73" spans="1:14" s="42" customFormat="1" ht="18" hidden="1" customHeight="1">
      <c r="A73" s="45" t="s">
        <v>209</v>
      </c>
      <c r="B73" s="178" t="str">
        <f>IF(入力シート!B71=0,"",入力シート!B71)</f>
        <v/>
      </c>
      <c r="C73" s="189">
        <f>入力シート!C71</f>
        <v>0</v>
      </c>
      <c r="D73" s="225" t="e">
        <f t="shared" si="0"/>
        <v>#DIV/0!</v>
      </c>
      <c r="E73" s="227" t="e">
        <f>IF('収支報告書（1月）'!$I$15="面積・単価で按分",ROUND(E$4/M$103*M73,0),IF(B73&lt;&gt;"",ROUND($E$4/$B$13,0),""))</f>
        <v>#DIV/0!</v>
      </c>
      <c r="F73" s="227">
        <f>入力シート!F71</f>
        <v>0</v>
      </c>
      <c r="G73" s="230">
        <f>入力シート!Q71</f>
        <v>0</v>
      </c>
      <c r="H73" s="198" t="e">
        <f>IF('収支報告書（1月）'!$I$15="面積・単価で按分",ROUND(H$4/M$103*M73,0),IF(B73&lt;&gt;"",ROUND($H$4/$B$13,0),""))</f>
        <v>#DIV/0!</v>
      </c>
      <c r="I73" s="204" t="e">
        <f t="shared" si="1"/>
        <v>#DIV/0!</v>
      </c>
      <c r="J73" s="208" t="e">
        <f t="shared" si="2"/>
        <v>#DIV/0!</v>
      </c>
      <c r="K73" s="107"/>
      <c r="L73" s="107"/>
      <c r="M73" s="227">
        <f>入力シート!D71</f>
        <v>0</v>
      </c>
      <c r="N73" s="40"/>
    </row>
    <row r="74" spans="1:14" s="42" customFormat="1" ht="18" hidden="1" customHeight="1">
      <c r="A74" s="45" t="s">
        <v>203</v>
      </c>
      <c r="B74" s="178" t="str">
        <f>IF(入力シート!B72=0,"",入力シート!B72)</f>
        <v/>
      </c>
      <c r="C74" s="189">
        <f>入力シート!C72</f>
        <v>0</v>
      </c>
      <c r="D74" s="225" t="e">
        <f t="shared" si="0"/>
        <v>#DIV/0!</v>
      </c>
      <c r="E74" s="227" t="e">
        <f>IF('収支報告書（1月）'!$I$15="面積・単価で按分",ROUND(E$4/M$103*M74,0),IF(B74&lt;&gt;"",ROUND($E$4/$B$13,0),""))</f>
        <v>#DIV/0!</v>
      </c>
      <c r="F74" s="227">
        <f>入力シート!F72</f>
        <v>0</v>
      </c>
      <c r="G74" s="230">
        <f>入力シート!Q72</f>
        <v>0</v>
      </c>
      <c r="H74" s="198" t="e">
        <f>IF('収支報告書（1月）'!$I$15="面積・単価で按分",ROUND(H$4/M$103*M74,0),IF(B74&lt;&gt;"",ROUND($H$4/$B$13,0),""))</f>
        <v>#DIV/0!</v>
      </c>
      <c r="I74" s="204" t="e">
        <f t="shared" si="1"/>
        <v>#DIV/0!</v>
      </c>
      <c r="J74" s="208" t="e">
        <f t="shared" si="2"/>
        <v>#DIV/0!</v>
      </c>
      <c r="K74" s="107"/>
      <c r="L74" s="107"/>
      <c r="M74" s="227">
        <f>入力シート!D72</f>
        <v>0</v>
      </c>
      <c r="N74" s="40"/>
    </row>
    <row r="75" spans="1:14" s="42" customFormat="1" ht="18" hidden="1" customHeight="1">
      <c r="A75" s="45" t="s">
        <v>390</v>
      </c>
      <c r="B75" s="178" t="str">
        <f>IF(入力シート!B73=0,"",入力シート!B73)</f>
        <v/>
      </c>
      <c r="C75" s="189">
        <f>入力シート!C73</f>
        <v>0</v>
      </c>
      <c r="D75" s="225" t="e">
        <f t="shared" si="0"/>
        <v>#DIV/0!</v>
      </c>
      <c r="E75" s="227" t="e">
        <f>IF('収支報告書（1月）'!$I$15="面積・単価で按分",ROUND(E$4/M$103*M75,0),IF(B75&lt;&gt;"",ROUND($E$4/$B$13,0),""))</f>
        <v>#DIV/0!</v>
      </c>
      <c r="F75" s="227">
        <f>入力シート!F73</f>
        <v>0</v>
      </c>
      <c r="G75" s="230">
        <f>入力シート!Q73</f>
        <v>0</v>
      </c>
      <c r="H75" s="198" t="e">
        <f>IF('収支報告書（1月）'!$I$15="面積・単価で按分",ROUND(H$4/M$103*M75,0),IF(B75&lt;&gt;"",ROUND($H$4/$B$13,0),""))</f>
        <v>#DIV/0!</v>
      </c>
      <c r="I75" s="204" t="e">
        <f t="shared" si="1"/>
        <v>#DIV/0!</v>
      </c>
      <c r="J75" s="208" t="e">
        <f t="shared" si="2"/>
        <v>#DIV/0!</v>
      </c>
      <c r="K75" s="107"/>
      <c r="L75" s="107"/>
      <c r="M75" s="227">
        <f>入力シート!D73</f>
        <v>0</v>
      </c>
      <c r="N75" s="40"/>
    </row>
    <row r="76" spans="1:14" s="42" customFormat="1" ht="18" hidden="1" customHeight="1">
      <c r="A76" s="45" t="s">
        <v>391</v>
      </c>
      <c r="B76" s="178" t="str">
        <f>IF(入力シート!B74=0,"",入力シート!B74)</f>
        <v/>
      </c>
      <c r="C76" s="189">
        <f>入力シート!C74</f>
        <v>0</v>
      </c>
      <c r="D76" s="225" t="e">
        <f t="shared" si="0"/>
        <v>#DIV/0!</v>
      </c>
      <c r="E76" s="227" t="e">
        <f>IF('収支報告書（1月）'!$I$15="面積・単価で按分",ROUND(E$4/M$103*M76,0),IF(B76&lt;&gt;"",ROUND($E$4/$B$13,0),""))</f>
        <v>#DIV/0!</v>
      </c>
      <c r="F76" s="227">
        <f>入力シート!F74</f>
        <v>0</v>
      </c>
      <c r="G76" s="230">
        <f>入力シート!Q74</f>
        <v>0</v>
      </c>
      <c r="H76" s="198" t="e">
        <f>IF('収支報告書（1月）'!$I$15="面積・単価で按分",ROUND(H$4/M$103*M76,0),IF(B76&lt;&gt;"",ROUND($H$4/$B$13,0),""))</f>
        <v>#DIV/0!</v>
      </c>
      <c r="I76" s="204" t="e">
        <f t="shared" si="1"/>
        <v>#DIV/0!</v>
      </c>
      <c r="J76" s="208" t="e">
        <f t="shared" si="2"/>
        <v>#DIV/0!</v>
      </c>
      <c r="K76" s="107"/>
      <c r="L76" s="107"/>
      <c r="M76" s="227">
        <f>入力シート!D74</f>
        <v>0</v>
      </c>
      <c r="N76" s="40"/>
    </row>
    <row r="77" spans="1:14" s="42" customFormat="1" ht="18" hidden="1" customHeight="1">
      <c r="A77" s="45" t="s">
        <v>329</v>
      </c>
      <c r="B77" s="178" t="str">
        <f>IF(入力シート!B75=0,"",入力シート!B75)</f>
        <v/>
      </c>
      <c r="C77" s="189">
        <f>入力シート!C75</f>
        <v>0</v>
      </c>
      <c r="D77" s="225" t="e">
        <f t="shared" si="0"/>
        <v>#DIV/0!</v>
      </c>
      <c r="E77" s="227" t="e">
        <f>IF('収支報告書（1月）'!$I$15="面積・単価で按分",ROUND(E$4/M$103*M77,0),IF(B77&lt;&gt;"",ROUND($E$4/$B$13,0),""))</f>
        <v>#DIV/0!</v>
      </c>
      <c r="F77" s="227">
        <f>入力シート!F75</f>
        <v>0</v>
      </c>
      <c r="G77" s="230">
        <f>入力シート!Q75</f>
        <v>0</v>
      </c>
      <c r="H77" s="198" t="e">
        <f>IF('収支報告書（1月）'!$I$15="面積・単価で按分",ROUND(H$4/M$103*M77,0),IF(B77&lt;&gt;"",ROUND($H$4/$B$13,0),""))</f>
        <v>#DIV/0!</v>
      </c>
      <c r="I77" s="204" t="e">
        <f t="shared" si="1"/>
        <v>#DIV/0!</v>
      </c>
      <c r="J77" s="208" t="e">
        <f t="shared" si="2"/>
        <v>#DIV/0!</v>
      </c>
      <c r="K77" s="107"/>
      <c r="L77" s="107"/>
      <c r="M77" s="227">
        <f>入力シート!D75</f>
        <v>0</v>
      </c>
      <c r="N77" s="40"/>
    </row>
    <row r="78" spans="1:14" s="42" customFormat="1" ht="18" hidden="1" customHeight="1">
      <c r="A78" s="45" t="s">
        <v>133</v>
      </c>
      <c r="B78" s="178" t="str">
        <f>IF(入力シート!B76=0,"",入力シート!B76)</f>
        <v/>
      </c>
      <c r="C78" s="189">
        <f>入力シート!C76</f>
        <v>0</v>
      </c>
      <c r="D78" s="225" t="e">
        <f t="shared" ref="D78:D102" si="3">SUM(E78:G78)</f>
        <v>#DIV/0!</v>
      </c>
      <c r="E78" s="227" t="e">
        <f>IF('収支報告書（1月）'!$I$15="面積・単価で按分",ROUND(E$4/M$103*M78,0),IF(B78&lt;&gt;"",ROUND($E$4/$B$13,0),""))</f>
        <v>#DIV/0!</v>
      </c>
      <c r="F78" s="227">
        <f>入力シート!F76</f>
        <v>0</v>
      </c>
      <c r="G78" s="230">
        <f>入力シート!Q76</f>
        <v>0</v>
      </c>
      <c r="H78" s="198" t="e">
        <f>IF('収支報告書（1月）'!$I$15="面積・単価で按分",ROUND(H$4/M$103*M78,0),IF(B78&lt;&gt;"",ROUND($H$4/$B$13,0),""))</f>
        <v>#DIV/0!</v>
      </c>
      <c r="I78" s="204" t="e">
        <f t="shared" ref="I78:I103" si="4">SUM(C78:D78)</f>
        <v>#DIV/0!</v>
      </c>
      <c r="J78" s="208" t="e">
        <f t="shared" ref="J78:J102" si="5">H78</f>
        <v>#DIV/0!</v>
      </c>
      <c r="K78" s="107"/>
      <c r="L78" s="107"/>
      <c r="M78" s="227">
        <f>入力シート!D76</f>
        <v>0</v>
      </c>
      <c r="N78" s="40"/>
    </row>
    <row r="79" spans="1:14" s="42" customFormat="1" ht="18" hidden="1" customHeight="1">
      <c r="A79" s="45" t="s">
        <v>392</v>
      </c>
      <c r="B79" s="178" t="str">
        <f>IF(入力シート!B77=0,"",入力シート!B77)</f>
        <v/>
      </c>
      <c r="C79" s="189">
        <f>入力シート!C77</f>
        <v>0</v>
      </c>
      <c r="D79" s="225" t="e">
        <f t="shared" si="3"/>
        <v>#DIV/0!</v>
      </c>
      <c r="E79" s="227" t="e">
        <f>IF('収支報告書（1月）'!$I$15="面積・単価で按分",ROUND(E$4/M$103*M79,0),IF(B79&lt;&gt;"",ROUND($E$4/$B$13,0),""))</f>
        <v>#DIV/0!</v>
      </c>
      <c r="F79" s="227">
        <f>入力シート!F77</f>
        <v>0</v>
      </c>
      <c r="G79" s="230">
        <f>入力シート!Q77</f>
        <v>0</v>
      </c>
      <c r="H79" s="198" t="e">
        <f>IF('収支報告書（1月）'!$I$15="面積・単価で按分",ROUND(H$4/M$103*M79,0),IF(B79&lt;&gt;"",ROUND($H$4/$B$13,0),""))</f>
        <v>#DIV/0!</v>
      </c>
      <c r="I79" s="204" t="e">
        <f t="shared" si="4"/>
        <v>#DIV/0!</v>
      </c>
      <c r="J79" s="208" t="e">
        <f t="shared" si="5"/>
        <v>#DIV/0!</v>
      </c>
      <c r="K79" s="107"/>
      <c r="L79" s="107"/>
      <c r="M79" s="227">
        <f>入力シート!D77</f>
        <v>0</v>
      </c>
      <c r="N79" s="40"/>
    </row>
    <row r="80" spans="1:14" s="42" customFormat="1" ht="18" hidden="1" customHeight="1">
      <c r="A80" s="45" t="s">
        <v>393</v>
      </c>
      <c r="B80" s="178" t="str">
        <f>IF(入力シート!B78=0,"",入力シート!B78)</f>
        <v/>
      </c>
      <c r="C80" s="189">
        <f>入力シート!C78</f>
        <v>0</v>
      </c>
      <c r="D80" s="225" t="e">
        <f t="shared" si="3"/>
        <v>#DIV/0!</v>
      </c>
      <c r="E80" s="227" t="e">
        <f>IF('収支報告書（1月）'!$I$15="面積・単価で按分",ROUND(E$4/M$103*M80,0),IF(B80&lt;&gt;"",ROUND($E$4/$B$13,0),""))</f>
        <v>#DIV/0!</v>
      </c>
      <c r="F80" s="227">
        <f>入力シート!F78</f>
        <v>0</v>
      </c>
      <c r="G80" s="230">
        <f>入力シート!Q78</f>
        <v>0</v>
      </c>
      <c r="H80" s="198" t="e">
        <f>IF('収支報告書（1月）'!$I$15="面積・単価で按分",ROUND(H$4/M$103*M80,0),IF(B80&lt;&gt;"",ROUND($H$4/$B$13,0),""))</f>
        <v>#DIV/0!</v>
      </c>
      <c r="I80" s="204" t="e">
        <f t="shared" si="4"/>
        <v>#DIV/0!</v>
      </c>
      <c r="J80" s="208" t="e">
        <f t="shared" si="5"/>
        <v>#DIV/0!</v>
      </c>
      <c r="K80" s="107"/>
      <c r="L80" s="107"/>
      <c r="M80" s="227">
        <f>入力シート!D78</f>
        <v>0</v>
      </c>
      <c r="N80" s="40"/>
    </row>
    <row r="81" spans="1:14" s="42" customFormat="1" ht="18" hidden="1" customHeight="1">
      <c r="A81" s="45" t="s">
        <v>394</v>
      </c>
      <c r="B81" s="178" t="str">
        <f>IF(入力シート!B79=0,"",入力シート!B79)</f>
        <v/>
      </c>
      <c r="C81" s="189">
        <f>入力シート!C79</f>
        <v>0</v>
      </c>
      <c r="D81" s="225" t="e">
        <f t="shared" si="3"/>
        <v>#DIV/0!</v>
      </c>
      <c r="E81" s="227" t="e">
        <f>IF('収支報告書（1月）'!$I$15="面積・単価で按分",ROUND(E$4/M$103*M81,0),IF(B81&lt;&gt;"",ROUND($E$4/$B$13,0),""))</f>
        <v>#DIV/0!</v>
      </c>
      <c r="F81" s="227">
        <f>入力シート!F79</f>
        <v>0</v>
      </c>
      <c r="G81" s="230">
        <f>入力シート!Q79</f>
        <v>0</v>
      </c>
      <c r="H81" s="198" t="e">
        <f>IF('収支報告書（1月）'!$I$15="面積・単価で按分",ROUND(H$4/M$103*M81,0),IF(B81&lt;&gt;"",ROUND($H$4/$B$13,0),""))</f>
        <v>#DIV/0!</v>
      </c>
      <c r="I81" s="204" t="e">
        <f t="shared" si="4"/>
        <v>#DIV/0!</v>
      </c>
      <c r="J81" s="208" t="e">
        <f t="shared" si="5"/>
        <v>#DIV/0!</v>
      </c>
      <c r="K81" s="107"/>
      <c r="L81" s="107"/>
      <c r="M81" s="227">
        <f>入力シート!D79</f>
        <v>0</v>
      </c>
      <c r="N81" s="40"/>
    </row>
    <row r="82" spans="1:14" s="42" customFormat="1" ht="18" hidden="1" customHeight="1">
      <c r="A82" s="45" t="s">
        <v>395</v>
      </c>
      <c r="B82" s="178" t="str">
        <f>IF(入力シート!B80=0,"",入力シート!B80)</f>
        <v/>
      </c>
      <c r="C82" s="189">
        <f>入力シート!C80</f>
        <v>0</v>
      </c>
      <c r="D82" s="225" t="e">
        <f t="shared" si="3"/>
        <v>#DIV/0!</v>
      </c>
      <c r="E82" s="227" t="e">
        <f>IF('収支報告書（1月）'!$I$15="面積・単価で按分",ROUND(E$4/M$103*M82,0),IF(B82&lt;&gt;"",ROUND($E$4/$B$13,0),""))</f>
        <v>#DIV/0!</v>
      </c>
      <c r="F82" s="227">
        <f>入力シート!F80</f>
        <v>0</v>
      </c>
      <c r="G82" s="230">
        <f>入力シート!Q80</f>
        <v>0</v>
      </c>
      <c r="H82" s="198" t="e">
        <f>IF('収支報告書（1月）'!$I$15="面積・単価で按分",ROUND(H$4/M$103*M82,0),IF(B82&lt;&gt;"",ROUND($H$4/$B$13,0),""))</f>
        <v>#DIV/0!</v>
      </c>
      <c r="I82" s="204" t="e">
        <f t="shared" si="4"/>
        <v>#DIV/0!</v>
      </c>
      <c r="J82" s="208" t="e">
        <f t="shared" si="5"/>
        <v>#DIV/0!</v>
      </c>
      <c r="K82" s="107"/>
      <c r="L82" s="107"/>
      <c r="M82" s="227">
        <f>入力シート!D80</f>
        <v>0</v>
      </c>
      <c r="N82" s="40"/>
    </row>
    <row r="83" spans="1:14" s="42" customFormat="1" ht="18" hidden="1" customHeight="1">
      <c r="A83" s="45" t="s">
        <v>396</v>
      </c>
      <c r="B83" s="178" t="str">
        <f>IF(入力シート!B81=0,"",入力シート!B81)</f>
        <v/>
      </c>
      <c r="C83" s="189">
        <f>入力シート!C81</f>
        <v>0</v>
      </c>
      <c r="D83" s="225" t="e">
        <f t="shared" si="3"/>
        <v>#DIV/0!</v>
      </c>
      <c r="E83" s="227" t="e">
        <f>IF('収支報告書（1月）'!$I$15="面積・単価で按分",ROUND(E$4/M$103*M83,0),IF(B83&lt;&gt;"",ROUND($E$4/$B$13,0),""))</f>
        <v>#DIV/0!</v>
      </c>
      <c r="F83" s="227">
        <f>入力シート!F81</f>
        <v>0</v>
      </c>
      <c r="G83" s="230">
        <f>入力シート!Q81</f>
        <v>0</v>
      </c>
      <c r="H83" s="198" t="e">
        <f>IF('収支報告書（1月）'!$I$15="面積・単価で按分",ROUND(H$4/M$103*M83,0),IF(B83&lt;&gt;"",ROUND($H$4/$B$13,0),""))</f>
        <v>#DIV/0!</v>
      </c>
      <c r="I83" s="204" t="e">
        <f t="shared" si="4"/>
        <v>#DIV/0!</v>
      </c>
      <c r="J83" s="208" t="e">
        <f t="shared" si="5"/>
        <v>#DIV/0!</v>
      </c>
      <c r="K83" s="107"/>
      <c r="L83" s="107"/>
      <c r="M83" s="227">
        <f>入力シート!D81</f>
        <v>0</v>
      </c>
      <c r="N83" s="40"/>
    </row>
    <row r="84" spans="1:14" s="42" customFormat="1" ht="18" hidden="1" customHeight="1">
      <c r="A84" s="45" t="s">
        <v>263</v>
      </c>
      <c r="B84" s="178" t="str">
        <f>IF(入力シート!B82=0,"",入力シート!B82)</f>
        <v/>
      </c>
      <c r="C84" s="189">
        <f>入力シート!C82</f>
        <v>0</v>
      </c>
      <c r="D84" s="225" t="e">
        <f t="shared" si="3"/>
        <v>#DIV/0!</v>
      </c>
      <c r="E84" s="227" t="e">
        <f>IF('収支報告書（1月）'!$I$15="面積・単価で按分",ROUND(E$4/M$103*M84,0),IF(B84&lt;&gt;"",ROUND($E$4/$B$13,0),""))</f>
        <v>#DIV/0!</v>
      </c>
      <c r="F84" s="227">
        <f>入力シート!F82</f>
        <v>0</v>
      </c>
      <c r="G84" s="230">
        <f>入力シート!Q82</f>
        <v>0</v>
      </c>
      <c r="H84" s="198" t="e">
        <f>IF('収支報告書（1月）'!$I$15="面積・単価で按分",ROUND(H$4/M$103*M84,0),IF(B84&lt;&gt;"",ROUND($H$4/$B$13,0),""))</f>
        <v>#DIV/0!</v>
      </c>
      <c r="I84" s="204" t="e">
        <f t="shared" si="4"/>
        <v>#DIV/0!</v>
      </c>
      <c r="J84" s="208" t="e">
        <f t="shared" si="5"/>
        <v>#DIV/0!</v>
      </c>
      <c r="K84" s="107"/>
      <c r="L84" s="107"/>
      <c r="M84" s="227">
        <f>入力シート!D82</f>
        <v>0</v>
      </c>
      <c r="N84" s="40"/>
    </row>
    <row r="85" spans="1:14" s="42" customFormat="1" ht="18" hidden="1" customHeight="1">
      <c r="A85" s="45" t="s">
        <v>18</v>
      </c>
      <c r="B85" s="178" t="str">
        <f>IF(入力シート!B83=0,"",入力シート!B83)</f>
        <v/>
      </c>
      <c r="C85" s="189">
        <f>入力シート!C83</f>
        <v>0</v>
      </c>
      <c r="D85" s="225" t="e">
        <f t="shared" si="3"/>
        <v>#DIV/0!</v>
      </c>
      <c r="E85" s="227" t="e">
        <f>IF('収支報告書（1月）'!$I$15="面積・単価で按分",ROUND(E$4/M$103*M85,0),IF(B85&lt;&gt;"",ROUND($E$4/$B$13,0),""))</f>
        <v>#DIV/0!</v>
      </c>
      <c r="F85" s="227">
        <f>入力シート!F83</f>
        <v>0</v>
      </c>
      <c r="G85" s="230">
        <f>入力シート!Q83</f>
        <v>0</v>
      </c>
      <c r="H85" s="198" t="e">
        <f>IF('収支報告書（1月）'!$I$15="面積・単価で按分",ROUND(H$4/M$103*M85,0),IF(B85&lt;&gt;"",ROUND($H$4/$B$13,0),""))</f>
        <v>#DIV/0!</v>
      </c>
      <c r="I85" s="204" t="e">
        <f t="shared" si="4"/>
        <v>#DIV/0!</v>
      </c>
      <c r="J85" s="208" t="e">
        <f t="shared" si="5"/>
        <v>#DIV/0!</v>
      </c>
      <c r="K85" s="107"/>
      <c r="L85" s="107"/>
      <c r="M85" s="227">
        <f>入力シート!D83</f>
        <v>0</v>
      </c>
      <c r="N85" s="40"/>
    </row>
    <row r="86" spans="1:14" s="42" customFormat="1" ht="18" hidden="1" customHeight="1">
      <c r="A86" s="45" t="s">
        <v>397</v>
      </c>
      <c r="B86" s="178" t="str">
        <f>IF(入力シート!B84=0,"",入力シート!B84)</f>
        <v/>
      </c>
      <c r="C86" s="189">
        <f>入力シート!C84</f>
        <v>0</v>
      </c>
      <c r="D86" s="225" t="e">
        <f t="shared" si="3"/>
        <v>#DIV/0!</v>
      </c>
      <c r="E86" s="227" t="e">
        <f>IF('収支報告書（1月）'!$I$15="面積・単価で按分",ROUND(E$4/M$103*M86,0),IF(B86&lt;&gt;"",ROUND($E$4/$B$13,0),""))</f>
        <v>#DIV/0!</v>
      </c>
      <c r="F86" s="227">
        <f>入力シート!F84</f>
        <v>0</v>
      </c>
      <c r="G86" s="230">
        <f>入力シート!Q84</f>
        <v>0</v>
      </c>
      <c r="H86" s="198" t="e">
        <f>IF('収支報告書（1月）'!$I$15="面積・単価で按分",ROUND(H$4/M$103*M86,0),IF(B86&lt;&gt;"",ROUND($H$4/$B$13,0),""))</f>
        <v>#DIV/0!</v>
      </c>
      <c r="I86" s="204" t="e">
        <f t="shared" si="4"/>
        <v>#DIV/0!</v>
      </c>
      <c r="J86" s="208" t="e">
        <f t="shared" si="5"/>
        <v>#DIV/0!</v>
      </c>
      <c r="K86" s="107"/>
      <c r="L86" s="107"/>
      <c r="M86" s="227">
        <f>入力シート!D84</f>
        <v>0</v>
      </c>
      <c r="N86" s="40"/>
    </row>
    <row r="87" spans="1:14" s="42" customFormat="1" ht="18" hidden="1" customHeight="1">
      <c r="A87" s="45" t="s">
        <v>224</v>
      </c>
      <c r="B87" s="178" t="str">
        <f>IF(入力シート!B85=0,"",入力シート!B85)</f>
        <v/>
      </c>
      <c r="C87" s="189">
        <f>入力シート!C85</f>
        <v>0</v>
      </c>
      <c r="D87" s="225" t="e">
        <f t="shared" si="3"/>
        <v>#DIV/0!</v>
      </c>
      <c r="E87" s="227" t="e">
        <f>IF('収支報告書（1月）'!$I$15="面積・単価で按分",ROUND(E$4/M$103*M87,0),IF(B87&lt;&gt;"",ROUND($E$4/$B$13,0),""))</f>
        <v>#DIV/0!</v>
      </c>
      <c r="F87" s="227">
        <f>入力シート!F85</f>
        <v>0</v>
      </c>
      <c r="G87" s="230">
        <f>入力シート!Q85</f>
        <v>0</v>
      </c>
      <c r="H87" s="198" t="e">
        <f>IF('収支報告書（1月）'!$I$15="面積・単価で按分",ROUND(H$4/M$103*M87,0),IF(B87&lt;&gt;"",ROUND($H$4/$B$13,0),""))</f>
        <v>#DIV/0!</v>
      </c>
      <c r="I87" s="204" t="e">
        <f t="shared" si="4"/>
        <v>#DIV/0!</v>
      </c>
      <c r="J87" s="208" t="e">
        <f t="shared" si="5"/>
        <v>#DIV/0!</v>
      </c>
      <c r="K87" s="107"/>
      <c r="L87" s="107"/>
      <c r="M87" s="227">
        <f>入力シート!D85</f>
        <v>0</v>
      </c>
      <c r="N87" s="40"/>
    </row>
    <row r="88" spans="1:14" s="42" customFormat="1" ht="18" hidden="1" customHeight="1">
      <c r="A88" s="45" t="s">
        <v>398</v>
      </c>
      <c r="B88" s="178" t="str">
        <f>IF(入力シート!B86=0,"",入力シート!B86)</f>
        <v/>
      </c>
      <c r="C88" s="189">
        <f>入力シート!C86</f>
        <v>0</v>
      </c>
      <c r="D88" s="225" t="e">
        <f t="shared" si="3"/>
        <v>#DIV/0!</v>
      </c>
      <c r="E88" s="227" t="e">
        <f>IF('収支報告書（1月）'!$I$15="面積・単価で按分",ROUND(E$4/M$103*M88,0),IF(B88&lt;&gt;"",ROUND($E$4/$B$13,0),""))</f>
        <v>#DIV/0!</v>
      </c>
      <c r="F88" s="227">
        <f>入力シート!F86</f>
        <v>0</v>
      </c>
      <c r="G88" s="230">
        <f>入力シート!Q86</f>
        <v>0</v>
      </c>
      <c r="H88" s="198" t="e">
        <f>IF('収支報告書（1月）'!$I$15="面積・単価で按分",ROUND(H$4/M$103*M88,0),IF(B88&lt;&gt;"",ROUND($H$4/$B$13,0),""))</f>
        <v>#DIV/0!</v>
      </c>
      <c r="I88" s="204" t="e">
        <f t="shared" si="4"/>
        <v>#DIV/0!</v>
      </c>
      <c r="J88" s="208" t="e">
        <f t="shared" si="5"/>
        <v>#DIV/0!</v>
      </c>
      <c r="K88" s="107"/>
      <c r="L88" s="107"/>
      <c r="M88" s="227">
        <f>入力シート!D86</f>
        <v>0</v>
      </c>
      <c r="N88" s="40"/>
    </row>
    <row r="89" spans="1:14" s="42" customFormat="1" ht="18" hidden="1" customHeight="1">
      <c r="A89" s="45" t="s">
        <v>193</v>
      </c>
      <c r="B89" s="178" t="str">
        <f>IF(入力シート!B87=0,"",入力シート!B87)</f>
        <v/>
      </c>
      <c r="C89" s="189">
        <f>入力シート!C87</f>
        <v>0</v>
      </c>
      <c r="D89" s="225" t="e">
        <f t="shared" si="3"/>
        <v>#DIV/0!</v>
      </c>
      <c r="E89" s="227" t="e">
        <f>IF('収支報告書（1月）'!$I$15="面積・単価で按分",ROUND(E$4/M$103*M89,0),IF(B89&lt;&gt;"",ROUND($E$4/$B$13,0),""))</f>
        <v>#DIV/0!</v>
      </c>
      <c r="F89" s="227">
        <f>入力シート!F87</f>
        <v>0</v>
      </c>
      <c r="G89" s="230">
        <f>入力シート!Q87</f>
        <v>0</v>
      </c>
      <c r="H89" s="198" t="e">
        <f>IF('収支報告書（1月）'!$I$15="面積・単価で按分",ROUND(H$4/M$103*M89,0),IF(B89&lt;&gt;"",ROUND($H$4/$B$13,0),""))</f>
        <v>#DIV/0!</v>
      </c>
      <c r="I89" s="204" t="e">
        <f t="shared" si="4"/>
        <v>#DIV/0!</v>
      </c>
      <c r="J89" s="208" t="e">
        <f t="shared" si="5"/>
        <v>#DIV/0!</v>
      </c>
      <c r="K89" s="107"/>
      <c r="L89" s="107"/>
      <c r="M89" s="227">
        <f>入力シート!D87</f>
        <v>0</v>
      </c>
      <c r="N89" s="40"/>
    </row>
    <row r="90" spans="1:14" s="42" customFormat="1" ht="18" hidden="1" customHeight="1">
      <c r="A90" s="45" t="s">
        <v>297</v>
      </c>
      <c r="B90" s="178" t="str">
        <f>IF(入力シート!B88=0,"",入力シート!B88)</f>
        <v/>
      </c>
      <c r="C90" s="189">
        <f>入力シート!C88</f>
        <v>0</v>
      </c>
      <c r="D90" s="225" t="e">
        <f t="shared" si="3"/>
        <v>#DIV/0!</v>
      </c>
      <c r="E90" s="227" t="e">
        <f>IF('収支報告書（1月）'!$I$15="面積・単価で按分",ROUND(E$4/M$103*M90,0),IF(B90&lt;&gt;"",ROUND($E$4/$B$13,0),""))</f>
        <v>#DIV/0!</v>
      </c>
      <c r="F90" s="227">
        <f>入力シート!F88</f>
        <v>0</v>
      </c>
      <c r="G90" s="230">
        <f>入力シート!Q88</f>
        <v>0</v>
      </c>
      <c r="H90" s="198" t="e">
        <f>IF('収支報告書（1月）'!$I$15="面積・単価で按分",ROUND(H$4/M$103*M90,0),IF(B90&lt;&gt;"",ROUND($H$4/$B$13,0),""))</f>
        <v>#DIV/0!</v>
      </c>
      <c r="I90" s="204" t="e">
        <f t="shared" si="4"/>
        <v>#DIV/0!</v>
      </c>
      <c r="J90" s="208" t="e">
        <f t="shared" si="5"/>
        <v>#DIV/0!</v>
      </c>
      <c r="K90" s="107"/>
      <c r="L90" s="107"/>
      <c r="M90" s="227">
        <f>入力シート!D88</f>
        <v>0</v>
      </c>
      <c r="N90" s="40"/>
    </row>
    <row r="91" spans="1:14" s="42" customFormat="1" ht="18" hidden="1" customHeight="1">
      <c r="A91" s="45" t="s">
        <v>399</v>
      </c>
      <c r="B91" s="178" t="str">
        <f>IF(入力シート!B89=0,"",入力シート!B89)</f>
        <v/>
      </c>
      <c r="C91" s="189">
        <f>入力シート!C89</f>
        <v>0</v>
      </c>
      <c r="D91" s="225" t="e">
        <f t="shared" si="3"/>
        <v>#DIV/0!</v>
      </c>
      <c r="E91" s="227" t="e">
        <f>IF('収支報告書（1月）'!$I$15="面積・単価で按分",ROUND(E$4/M$103*M91,0),IF(B91&lt;&gt;"",ROUND($E$4/$B$13,0),""))</f>
        <v>#DIV/0!</v>
      </c>
      <c r="F91" s="227">
        <f>入力シート!F89</f>
        <v>0</v>
      </c>
      <c r="G91" s="230">
        <f>入力シート!Q89</f>
        <v>0</v>
      </c>
      <c r="H91" s="198" t="e">
        <f>IF('収支報告書（1月）'!$I$15="面積・単価で按分",ROUND(H$4/M$103*M91,0),IF(B91&lt;&gt;"",ROUND($H$4/$B$13,0),""))</f>
        <v>#DIV/0!</v>
      </c>
      <c r="I91" s="204" t="e">
        <f t="shared" si="4"/>
        <v>#DIV/0!</v>
      </c>
      <c r="J91" s="208" t="e">
        <f t="shared" si="5"/>
        <v>#DIV/0!</v>
      </c>
      <c r="K91" s="107"/>
      <c r="L91" s="107"/>
      <c r="M91" s="227">
        <f>入力シート!D89</f>
        <v>0</v>
      </c>
      <c r="N91" s="40"/>
    </row>
    <row r="92" spans="1:14" s="42" customFormat="1" ht="18" hidden="1" customHeight="1">
      <c r="A92" s="45" t="s">
        <v>400</v>
      </c>
      <c r="B92" s="178" t="str">
        <f>IF(入力シート!B90=0,"",入力シート!B90)</f>
        <v/>
      </c>
      <c r="C92" s="189">
        <f>入力シート!C90</f>
        <v>0</v>
      </c>
      <c r="D92" s="225" t="e">
        <f t="shared" si="3"/>
        <v>#DIV/0!</v>
      </c>
      <c r="E92" s="227" t="e">
        <f>IF('収支報告書（1月）'!$I$15="面積・単価で按分",ROUND(E$4/M$103*M92,0),IF(B92&lt;&gt;"",ROUND($E$4/$B$13,0),""))</f>
        <v>#DIV/0!</v>
      </c>
      <c r="F92" s="227">
        <f>入力シート!F90</f>
        <v>0</v>
      </c>
      <c r="G92" s="230">
        <f>入力シート!Q90</f>
        <v>0</v>
      </c>
      <c r="H92" s="198" t="e">
        <f>IF('収支報告書（1月）'!$I$15="面積・単価で按分",ROUND(H$4/M$103*M92,0),IF(B92&lt;&gt;"",ROUND($H$4/$B$13,0),""))</f>
        <v>#DIV/0!</v>
      </c>
      <c r="I92" s="204" t="e">
        <f t="shared" si="4"/>
        <v>#DIV/0!</v>
      </c>
      <c r="J92" s="208" t="e">
        <f t="shared" si="5"/>
        <v>#DIV/0!</v>
      </c>
      <c r="K92" s="107"/>
      <c r="L92" s="107"/>
      <c r="M92" s="227">
        <f>入力シート!D90</f>
        <v>0</v>
      </c>
      <c r="N92" s="40"/>
    </row>
    <row r="93" spans="1:14" s="42" customFormat="1" ht="18" hidden="1" customHeight="1">
      <c r="A93" s="45" t="s">
        <v>401</v>
      </c>
      <c r="B93" s="178" t="str">
        <f>IF(入力シート!B91=0,"",入力シート!B91)</f>
        <v/>
      </c>
      <c r="C93" s="189">
        <f>入力シート!C91</f>
        <v>0</v>
      </c>
      <c r="D93" s="225" t="e">
        <f t="shared" si="3"/>
        <v>#DIV/0!</v>
      </c>
      <c r="E93" s="227" t="e">
        <f>IF('収支報告書（1月）'!$I$15="面積・単価で按分",ROUND(E$4/M$103*M93,0),IF(B93&lt;&gt;"",ROUND($E$4/$B$13,0),""))</f>
        <v>#DIV/0!</v>
      </c>
      <c r="F93" s="227">
        <f>入力シート!F91</f>
        <v>0</v>
      </c>
      <c r="G93" s="230">
        <f>入力シート!Q91</f>
        <v>0</v>
      </c>
      <c r="H93" s="198" t="e">
        <f>IF('収支報告書（1月）'!$I$15="面積・単価で按分",ROUND(H$4/M$103*M93,0),IF(B93&lt;&gt;"",ROUND($H$4/$B$13,0),""))</f>
        <v>#DIV/0!</v>
      </c>
      <c r="I93" s="204" t="e">
        <f t="shared" si="4"/>
        <v>#DIV/0!</v>
      </c>
      <c r="J93" s="208" t="e">
        <f t="shared" si="5"/>
        <v>#DIV/0!</v>
      </c>
      <c r="K93" s="107"/>
      <c r="L93" s="107"/>
      <c r="M93" s="227">
        <f>入力シート!D91</f>
        <v>0</v>
      </c>
      <c r="N93" s="40"/>
    </row>
    <row r="94" spans="1:14" s="42" customFormat="1" ht="18" hidden="1" customHeight="1">
      <c r="A94" s="45" t="s">
        <v>357</v>
      </c>
      <c r="B94" s="178" t="str">
        <f>IF(入力シート!B92=0,"",入力シート!B92)</f>
        <v/>
      </c>
      <c r="C94" s="189">
        <f>入力シート!C92</f>
        <v>0</v>
      </c>
      <c r="D94" s="225" t="e">
        <f t="shared" si="3"/>
        <v>#DIV/0!</v>
      </c>
      <c r="E94" s="227" t="e">
        <f>IF('収支報告書（1月）'!$I$15="面積・単価で按分",ROUND(E$4/M$103*M94,0),IF(B94&lt;&gt;"",ROUND($E$4/$B$13,0),""))</f>
        <v>#DIV/0!</v>
      </c>
      <c r="F94" s="227">
        <f>入力シート!F92</f>
        <v>0</v>
      </c>
      <c r="G94" s="230">
        <f>入力シート!Q92</f>
        <v>0</v>
      </c>
      <c r="H94" s="198" t="e">
        <f>IF('収支報告書（1月）'!$I$15="面積・単価で按分",ROUND(H$4/M$103*M94,0),IF(B94&lt;&gt;"",ROUND($H$4/$B$13,0),""))</f>
        <v>#DIV/0!</v>
      </c>
      <c r="I94" s="204" t="e">
        <f t="shared" si="4"/>
        <v>#DIV/0!</v>
      </c>
      <c r="J94" s="208" t="e">
        <f t="shared" si="5"/>
        <v>#DIV/0!</v>
      </c>
      <c r="K94" s="107"/>
      <c r="L94" s="107"/>
      <c r="M94" s="227">
        <f>入力シート!D92</f>
        <v>0</v>
      </c>
      <c r="N94" s="40"/>
    </row>
    <row r="95" spans="1:14" s="42" customFormat="1" ht="18" hidden="1" customHeight="1">
      <c r="A95" s="45" t="s">
        <v>402</v>
      </c>
      <c r="B95" s="178" t="str">
        <f>IF(入力シート!B93=0,"",入力シート!B93)</f>
        <v/>
      </c>
      <c r="C95" s="189">
        <f>入力シート!C93</f>
        <v>0</v>
      </c>
      <c r="D95" s="225" t="e">
        <f t="shared" si="3"/>
        <v>#DIV/0!</v>
      </c>
      <c r="E95" s="227" t="e">
        <f>IF('収支報告書（1月）'!$I$15="面積・単価で按分",ROUND(E$4/M$103*M95,0),IF(B95&lt;&gt;"",ROUND($E$4/$B$13,0),""))</f>
        <v>#DIV/0!</v>
      </c>
      <c r="F95" s="227">
        <f>入力シート!F93</f>
        <v>0</v>
      </c>
      <c r="G95" s="230">
        <f>入力シート!Q93</f>
        <v>0</v>
      </c>
      <c r="H95" s="198" t="e">
        <f>IF('収支報告書（1月）'!$I$15="面積・単価で按分",ROUND(H$4/M$103*M95,0),IF(B95&lt;&gt;"",ROUND($H$4/$B$13,0),""))</f>
        <v>#DIV/0!</v>
      </c>
      <c r="I95" s="204" t="e">
        <f t="shared" si="4"/>
        <v>#DIV/0!</v>
      </c>
      <c r="J95" s="208" t="e">
        <f t="shared" si="5"/>
        <v>#DIV/0!</v>
      </c>
      <c r="K95" s="107"/>
      <c r="L95" s="107"/>
      <c r="M95" s="227">
        <f>入力シート!D93</f>
        <v>0</v>
      </c>
      <c r="N95" s="40"/>
    </row>
    <row r="96" spans="1:14" s="42" customFormat="1" ht="18" hidden="1" customHeight="1">
      <c r="A96" s="45" t="s">
        <v>403</v>
      </c>
      <c r="B96" s="178" t="str">
        <f>IF(入力シート!B94=0,"",入力シート!B94)</f>
        <v/>
      </c>
      <c r="C96" s="189">
        <f>入力シート!C94</f>
        <v>0</v>
      </c>
      <c r="D96" s="225" t="e">
        <f t="shared" si="3"/>
        <v>#DIV/0!</v>
      </c>
      <c r="E96" s="227" t="e">
        <f>IF('収支報告書（1月）'!$I$15="面積・単価で按分",ROUND(E$4/M$103*M96,0),IF(B96&lt;&gt;"",ROUND($E$4/$B$13,0),""))</f>
        <v>#DIV/0!</v>
      </c>
      <c r="F96" s="227">
        <f>入力シート!F94</f>
        <v>0</v>
      </c>
      <c r="G96" s="230">
        <f>入力シート!Q94</f>
        <v>0</v>
      </c>
      <c r="H96" s="198" t="e">
        <f>IF('収支報告書（1月）'!$I$15="面積・単価で按分",ROUND(H$4/M$103*M96,0),IF(B96&lt;&gt;"",ROUND($H$4/$B$13,0),""))</f>
        <v>#DIV/0!</v>
      </c>
      <c r="I96" s="204" t="e">
        <f t="shared" si="4"/>
        <v>#DIV/0!</v>
      </c>
      <c r="J96" s="208" t="e">
        <f t="shared" si="5"/>
        <v>#DIV/0!</v>
      </c>
      <c r="K96" s="107"/>
      <c r="L96" s="107"/>
      <c r="M96" s="227">
        <f>入力シート!D94</f>
        <v>0</v>
      </c>
      <c r="N96" s="40"/>
    </row>
    <row r="97" spans="1:14" s="42" customFormat="1" ht="18" hidden="1" customHeight="1">
      <c r="A97" s="45" t="s">
        <v>404</v>
      </c>
      <c r="B97" s="178" t="str">
        <f>IF(入力シート!B95=0,"",入力シート!B95)</f>
        <v/>
      </c>
      <c r="C97" s="189">
        <f>入力シート!C95</f>
        <v>0</v>
      </c>
      <c r="D97" s="225" t="e">
        <f t="shared" si="3"/>
        <v>#DIV/0!</v>
      </c>
      <c r="E97" s="227" t="e">
        <f>IF('収支報告書（1月）'!$I$15="面積・単価で按分",ROUND(E$4/M$103*M97,0),IF(B97&lt;&gt;"",ROUND($E$4/$B$13,0),""))</f>
        <v>#DIV/0!</v>
      </c>
      <c r="F97" s="227">
        <f>入力シート!F95</f>
        <v>0</v>
      </c>
      <c r="G97" s="230">
        <f>入力シート!Q95</f>
        <v>0</v>
      </c>
      <c r="H97" s="198" t="e">
        <f>IF('収支報告書（1月）'!$I$15="面積・単価で按分",ROUND(H$4/M$103*M97,0),IF(B97&lt;&gt;"",ROUND($H$4/$B$13,0),""))</f>
        <v>#DIV/0!</v>
      </c>
      <c r="I97" s="204" t="e">
        <f t="shared" si="4"/>
        <v>#DIV/0!</v>
      </c>
      <c r="J97" s="208" t="e">
        <f t="shared" si="5"/>
        <v>#DIV/0!</v>
      </c>
      <c r="K97" s="107"/>
      <c r="L97" s="107"/>
      <c r="M97" s="227">
        <f>入力シート!D95</f>
        <v>0</v>
      </c>
      <c r="N97" s="40"/>
    </row>
    <row r="98" spans="1:14" s="42" customFormat="1" ht="18" hidden="1" customHeight="1">
      <c r="A98" s="45" t="s">
        <v>336</v>
      </c>
      <c r="B98" s="178" t="str">
        <f>IF(入力シート!B96=0,"",入力シート!B96)</f>
        <v/>
      </c>
      <c r="C98" s="189">
        <f>入力シート!C96</f>
        <v>0</v>
      </c>
      <c r="D98" s="225" t="e">
        <f t="shared" si="3"/>
        <v>#DIV/0!</v>
      </c>
      <c r="E98" s="227" t="e">
        <f>IF('収支報告書（1月）'!$I$15="面積・単価で按分",ROUND(E$4/M$103*M98,0),IF(B98&lt;&gt;"",ROUND($E$4/$B$13,0),""))</f>
        <v>#DIV/0!</v>
      </c>
      <c r="F98" s="227">
        <f>入力シート!F96</f>
        <v>0</v>
      </c>
      <c r="G98" s="230">
        <f>入力シート!Q96</f>
        <v>0</v>
      </c>
      <c r="H98" s="198" t="e">
        <f>IF('収支報告書（1月）'!$I$15="面積・単価で按分",ROUND(H$4/M$103*M98,0),IF(B98&lt;&gt;"",ROUND($H$4/$B$13,0),""))</f>
        <v>#DIV/0!</v>
      </c>
      <c r="I98" s="204" t="e">
        <f t="shared" si="4"/>
        <v>#DIV/0!</v>
      </c>
      <c r="J98" s="208" t="e">
        <f t="shared" si="5"/>
        <v>#DIV/0!</v>
      </c>
      <c r="K98" s="107"/>
      <c r="L98" s="107"/>
      <c r="M98" s="227">
        <f>入力シート!D96</f>
        <v>0</v>
      </c>
      <c r="N98" s="40"/>
    </row>
    <row r="99" spans="1:14" s="42" customFormat="1" ht="18" hidden="1" customHeight="1">
      <c r="A99" s="45" t="s">
        <v>264</v>
      </c>
      <c r="B99" s="178" t="str">
        <f>IF(入力シート!B97=0,"",入力シート!B97)</f>
        <v/>
      </c>
      <c r="C99" s="189">
        <f>入力シート!C97</f>
        <v>0</v>
      </c>
      <c r="D99" s="225" t="e">
        <f t="shared" si="3"/>
        <v>#DIV/0!</v>
      </c>
      <c r="E99" s="227" t="e">
        <f>IF('収支報告書（1月）'!$I$15="面積・単価で按分",ROUND(E$4/M$103*M99,0),IF(B99&lt;&gt;"",ROUND($E$4/$B$13,0),""))</f>
        <v>#DIV/0!</v>
      </c>
      <c r="F99" s="227">
        <f>入力シート!F97</f>
        <v>0</v>
      </c>
      <c r="G99" s="230">
        <f>入力シート!Q97</f>
        <v>0</v>
      </c>
      <c r="H99" s="198" t="e">
        <f>IF('収支報告書（1月）'!$I$15="面積・単価で按分",ROUND(H$4/M$103*M99,0),IF(B99&lt;&gt;"",ROUND($H$4/$B$13,0),""))</f>
        <v>#DIV/0!</v>
      </c>
      <c r="I99" s="204" t="e">
        <f t="shared" si="4"/>
        <v>#DIV/0!</v>
      </c>
      <c r="J99" s="208" t="e">
        <f t="shared" si="5"/>
        <v>#DIV/0!</v>
      </c>
      <c r="K99" s="107"/>
      <c r="L99" s="107"/>
      <c r="M99" s="227">
        <f>入力シート!D97</f>
        <v>0</v>
      </c>
      <c r="N99" s="40"/>
    </row>
    <row r="100" spans="1:14" s="42" customFormat="1" ht="18" hidden="1" customHeight="1">
      <c r="A100" s="45" t="s">
        <v>304</v>
      </c>
      <c r="B100" s="178" t="str">
        <f>IF(入力シート!B98=0,"",入力シート!B98)</f>
        <v/>
      </c>
      <c r="C100" s="189">
        <f>入力シート!C98</f>
        <v>0</v>
      </c>
      <c r="D100" s="225" t="e">
        <f t="shared" si="3"/>
        <v>#DIV/0!</v>
      </c>
      <c r="E100" s="227" t="e">
        <f>IF('収支報告書（1月）'!$I$15="面積・単価で按分",ROUND(E$4/M$103*M100,0),IF(B100&lt;&gt;"",ROUND($E$4/$B$13,0),""))</f>
        <v>#DIV/0!</v>
      </c>
      <c r="F100" s="227">
        <f>入力シート!F98</f>
        <v>0</v>
      </c>
      <c r="G100" s="230">
        <f>入力シート!Q98</f>
        <v>0</v>
      </c>
      <c r="H100" s="198" t="e">
        <f>IF('収支報告書（1月）'!$I$15="面積・単価で按分",ROUND(H$4/M$103*M100,0),IF(B100&lt;&gt;"",ROUND($H$4/$B$13,0),""))</f>
        <v>#DIV/0!</v>
      </c>
      <c r="I100" s="204" t="e">
        <f t="shared" si="4"/>
        <v>#DIV/0!</v>
      </c>
      <c r="J100" s="208" t="e">
        <f t="shared" si="5"/>
        <v>#DIV/0!</v>
      </c>
      <c r="K100" s="107"/>
      <c r="L100" s="107"/>
      <c r="M100" s="227">
        <f>入力シート!D98</f>
        <v>0</v>
      </c>
      <c r="N100" s="40"/>
    </row>
    <row r="101" spans="1:14" s="42" customFormat="1" ht="18" hidden="1" customHeight="1">
      <c r="A101" s="45" t="s">
        <v>14</v>
      </c>
      <c r="B101" s="178" t="str">
        <f>IF(入力シート!B99=0,"",入力シート!B99)</f>
        <v/>
      </c>
      <c r="C101" s="189">
        <f>入力シート!C99</f>
        <v>0</v>
      </c>
      <c r="D101" s="225" t="e">
        <f t="shared" si="3"/>
        <v>#DIV/0!</v>
      </c>
      <c r="E101" s="227" t="e">
        <f>IF('収支報告書（1月）'!$I$15="面積・単価で按分",ROUND(E$4/M$103*M101,0),IF(B101&lt;&gt;"",ROUND($E$4/$B$13,0),""))</f>
        <v>#DIV/0!</v>
      </c>
      <c r="F101" s="227">
        <f>入力シート!F99</f>
        <v>0</v>
      </c>
      <c r="G101" s="230">
        <f>入力シート!Q99</f>
        <v>0</v>
      </c>
      <c r="H101" s="198" t="e">
        <f>IF('収支報告書（1月）'!$I$15="面積・単価で按分",ROUND(H$4/M$103*M101,0),IF(B101&lt;&gt;"",ROUND($H$4/$B$13,0),""))</f>
        <v>#DIV/0!</v>
      </c>
      <c r="I101" s="204" t="e">
        <f t="shared" si="4"/>
        <v>#DIV/0!</v>
      </c>
      <c r="J101" s="208" t="e">
        <f t="shared" si="5"/>
        <v>#DIV/0!</v>
      </c>
      <c r="K101" s="107"/>
      <c r="L101" s="107"/>
      <c r="M101" s="227">
        <f>入力シート!D99</f>
        <v>0</v>
      </c>
      <c r="N101" s="40"/>
    </row>
    <row r="102" spans="1:14" s="42" customFormat="1" ht="18" hidden="1" customHeight="1">
      <c r="A102" s="45" t="s">
        <v>361</v>
      </c>
      <c r="B102" s="179" t="str">
        <f>IF(入力シート!B100=0,"",入力シート!B100)</f>
        <v/>
      </c>
      <c r="C102" s="190">
        <f>入力シート!C100</f>
        <v>0</v>
      </c>
      <c r="D102" s="226" t="e">
        <f t="shared" si="3"/>
        <v>#DIV/0!</v>
      </c>
      <c r="E102" s="228" t="e">
        <f>IF('収支報告書（1月）'!$I$15="面積・単価で按分",ROUND(E$4/M$103*M102,0),IF(B102&lt;&gt;"",ROUND($E$4/$B$13,0),""))</f>
        <v>#DIV/0!</v>
      </c>
      <c r="F102" s="228">
        <f>入力シート!F100</f>
        <v>0</v>
      </c>
      <c r="G102" s="231">
        <f>入力シート!Q100</f>
        <v>0</v>
      </c>
      <c r="H102" s="199" t="e">
        <f>IF('収支報告書（1月）'!$I$15="面積・単価で按分",ROUND(H$4/M$103*M102,0),IF(B102&lt;&gt;"",ROUND($H$4/$B$13,0),""))</f>
        <v>#DIV/0!</v>
      </c>
      <c r="I102" s="205" t="e">
        <f t="shared" si="4"/>
        <v>#DIV/0!</v>
      </c>
      <c r="J102" s="209" t="e">
        <f t="shared" si="5"/>
        <v>#DIV/0!</v>
      </c>
      <c r="K102" s="107"/>
      <c r="L102" s="107"/>
      <c r="M102" s="228">
        <f>入力シート!D100</f>
        <v>0</v>
      </c>
      <c r="N102" s="40"/>
    </row>
    <row r="103" spans="1:14" ht="21" customHeight="1">
      <c r="A103" s="43"/>
      <c r="B103" s="80" t="s">
        <v>48</v>
      </c>
      <c r="C103" s="191">
        <f t="shared" ref="C103:H103" si="6">SUM(C14:C102)</f>
        <v>0</v>
      </c>
      <c r="D103" s="89" t="e">
        <f t="shared" si="6"/>
        <v>#DIV/0!</v>
      </c>
      <c r="E103" s="229" t="e">
        <f t="shared" si="6"/>
        <v>#DIV/0!</v>
      </c>
      <c r="F103" s="229">
        <f t="shared" si="6"/>
        <v>0</v>
      </c>
      <c r="G103" s="232">
        <f t="shared" si="6"/>
        <v>0</v>
      </c>
      <c r="H103" s="200" t="e">
        <f t="shared" si="6"/>
        <v>#DIV/0!</v>
      </c>
      <c r="I103" s="206" t="e">
        <f t="shared" si="4"/>
        <v>#DIV/0!</v>
      </c>
      <c r="J103" s="210" t="e">
        <f>SUM(J14:J102)</f>
        <v>#DIV/0!</v>
      </c>
      <c r="K103" s="43"/>
      <c r="L103" s="43"/>
      <c r="M103" s="229">
        <f>SUM(M14:M102)</f>
        <v>0</v>
      </c>
    </row>
    <row r="104" spans="1:14" ht="24" customHeight="1">
      <c r="A104" s="222"/>
      <c r="B104" s="56"/>
      <c r="C104" s="192"/>
      <c r="D104" s="78"/>
      <c r="E104" s="78"/>
      <c r="F104" s="78"/>
      <c r="G104" s="78"/>
      <c r="H104" s="78"/>
      <c r="I104" s="78"/>
      <c r="J104" s="78"/>
      <c r="K104" s="78"/>
      <c r="L104" s="43"/>
    </row>
  </sheetData>
  <mergeCells count="9">
    <mergeCell ref="W22:X22"/>
    <mergeCell ref="B3:B4"/>
    <mergeCell ref="M11:M12"/>
    <mergeCell ref="O20:T21"/>
    <mergeCell ref="O30:T31"/>
    <mergeCell ref="D2:H2"/>
    <mergeCell ref="H9:I9"/>
    <mergeCell ref="D10:H10"/>
    <mergeCell ref="I10:J10"/>
  </mergeCells>
  <phoneticPr fontId="2"/>
  <pageMargins left="0.89685039370078745" right="0.50314960629921257" top="0.75" bottom="0.55314960629921262" header="0.3" footer="0.3"/>
  <pageSetup paperSize="9" scale="75" fitToHeight="0" orientation="landscape" r:id="rId1"/>
  <headerFooter>
    <oddHeader>&amp;L別紙</oddHeader>
    <oddFooter>&amp;C&amp;P／&amp;Nページ</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2:O48"/>
  <sheetViews>
    <sheetView showGridLines="0" workbookViewId="0">
      <selection activeCell="E7" sqref="E7:F7"/>
    </sheetView>
  </sheetViews>
  <sheetFormatPr defaultColWidth="8.09765625" defaultRowHeight="14.4"/>
  <cols>
    <col min="1" max="1" width="1.59765625" style="235" customWidth="1"/>
    <col min="2" max="2" width="2.296875" style="235" customWidth="1"/>
    <col min="3" max="4" width="14.09765625" style="235" customWidth="1"/>
    <col min="5" max="8" width="8.09765625" style="235" bestFit="1"/>
    <col min="9" max="9" width="9.3984375" style="235" bestFit="1" customWidth="1"/>
    <col min="10" max="10" width="3.09765625" style="235" bestFit="1" customWidth="1"/>
    <col min="11" max="11" width="2.8984375" style="235" customWidth="1"/>
    <col min="12" max="12" width="5.5" style="235" customWidth="1"/>
    <col min="13" max="13" width="17.5" style="235" customWidth="1"/>
    <col min="14" max="258" width="8.09765625" style="235"/>
    <col min="259" max="259" width="13" style="235" customWidth="1"/>
    <col min="260" max="261" width="14.09765625" style="235" customWidth="1"/>
    <col min="262" max="265" width="8.09765625" style="235" bestFit="1"/>
    <col min="266" max="266" width="9.3984375" style="235" bestFit="1" customWidth="1"/>
    <col min="267" max="267" width="3.09765625" style="235" bestFit="1" customWidth="1"/>
    <col min="268" max="514" width="8.09765625" style="235"/>
    <col min="515" max="515" width="13" style="235" customWidth="1"/>
    <col min="516" max="517" width="14.09765625" style="235" customWidth="1"/>
    <col min="518" max="521" width="8.09765625" style="235" bestFit="1"/>
    <col min="522" max="522" width="9.3984375" style="235" bestFit="1" customWidth="1"/>
    <col min="523" max="523" width="3.09765625" style="235" bestFit="1" customWidth="1"/>
    <col min="524" max="770" width="8.09765625" style="235"/>
    <col min="771" max="771" width="13" style="235" customWidth="1"/>
    <col min="772" max="773" width="14.09765625" style="235" customWidth="1"/>
    <col min="774" max="777" width="8.09765625" style="235" bestFit="1"/>
    <col min="778" max="778" width="9.3984375" style="235" bestFit="1" customWidth="1"/>
    <col min="779" max="779" width="3.09765625" style="235" bestFit="1" customWidth="1"/>
    <col min="780" max="1026" width="8.09765625" style="235"/>
    <col min="1027" max="1027" width="13" style="235" customWidth="1"/>
    <col min="1028" max="1029" width="14.09765625" style="235" customWidth="1"/>
    <col min="1030" max="1033" width="8.09765625" style="235" bestFit="1"/>
    <col min="1034" max="1034" width="9.3984375" style="235" bestFit="1" customWidth="1"/>
    <col min="1035" max="1035" width="3.09765625" style="235" bestFit="1" customWidth="1"/>
    <col min="1036" max="1282" width="8.09765625" style="235"/>
    <col min="1283" max="1283" width="13" style="235" customWidth="1"/>
    <col min="1284" max="1285" width="14.09765625" style="235" customWidth="1"/>
    <col min="1286" max="1289" width="8.09765625" style="235" bestFit="1"/>
    <col min="1290" max="1290" width="9.3984375" style="235" bestFit="1" customWidth="1"/>
    <col min="1291" max="1291" width="3.09765625" style="235" bestFit="1" customWidth="1"/>
    <col min="1292" max="1538" width="8.09765625" style="235"/>
    <col min="1539" max="1539" width="13" style="235" customWidth="1"/>
    <col min="1540" max="1541" width="14.09765625" style="235" customWidth="1"/>
    <col min="1542" max="1545" width="8.09765625" style="235" bestFit="1"/>
    <col min="1546" max="1546" width="9.3984375" style="235" bestFit="1" customWidth="1"/>
    <col min="1547" max="1547" width="3.09765625" style="235" bestFit="1" customWidth="1"/>
    <col min="1548" max="1794" width="8.09765625" style="235"/>
    <col min="1795" max="1795" width="13" style="235" customWidth="1"/>
    <col min="1796" max="1797" width="14.09765625" style="235" customWidth="1"/>
    <col min="1798" max="1801" width="8.09765625" style="235" bestFit="1"/>
    <col min="1802" max="1802" width="9.3984375" style="235" bestFit="1" customWidth="1"/>
    <col min="1803" max="1803" width="3.09765625" style="235" bestFit="1" customWidth="1"/>
    <col min="1804" max="2050" width="8.09765625" style="235"/>
    <col min="2051" max="2051" width="13" style="235" customWidth="1"/>
    <col min="2052" max="2053" width="14.09765625" style="235" customWidth="1"/>
    <col min="2054" max="2057" width="8.09765625" style="235" bestFit="1"/>
    <col min="2058" max="2058" width="9.3984375" style="235" bestFit="1" customWidth="1"/>
    <col min="2059" max="2059" width="3.09765625" style="235" bestFit="1" customWidth="1"/>
    <col min="2060" max="2306" width="8.09765625" style="235"/>
    <col min="2307" max="2307" width="13" style="235" customWidth="1"/>
    <col min="2308" max="2309" width="14.09765625" style="235" customWidth="1"/>
    <col min="2310" max="2313" width="8.09765625" style="235" bestFit="1"/>
    <col min="2314" max="2314" width="9.3984375" style="235" bestFit="1" customWidth="1"/>
    <col min="2315" max="2315" width="3.09765625" style="235" bestFit="1" customWidth="1"/>
    <col min="2316" max="2562" width="8.09765625" style="235"/>
    <col min="2563" max="2563" width="13" style="235" customWidth="1"/>
    <col min="2564" max="2565" width="14.09765625" style="235" customWidth="1"/>
    <col min="2566" max="2569" width="8.09765625" style="235" bestFit="1"/>
    <col min="2570" max="2570" width="9.3984375" style="235" bestFit="1" customWidth="1"/>
    <col min="2571" max="2571" width="3.09765625" style="235" bestFit="1" customWidth="1"/>
    <col min="2572" max="2818" width="8.09765625" style="235"/>
    <col min="2819" max="2819" width="13" style="235" customWidth="1"/>
    <col min="2820" max="2821" width="14.09765625" style="235" customWidth="1"/>
    <col min="2822" max="2825" width="8.09765625" style="235" bestFit="1"/>
    <col min="2826" max="2826" width="9.3984375" style="235" bestFit="1" customWidth="1"/>
    <col min="2827" max="2827" width="3.09765625" style="235" bestFit="1" customWidth="1"/>
    <col min="2828" max="3074" width="8.09765625" style="235"/>
    <col min="3075" max="3075" width="13" style="235" customWidth="1"/>
    <col min="3076" max="3077" width="14.09765625" style="235" customWidth="1"/>
    <col min="3078" max="3081" width="8.09765625" style="235" bestFit="1"/>
    <col min="3082" max="3082" width="9.3984375" style="235" bestFit="1" customWidth="1"/>
    <col min="3083" max="3083" width="3.09765625" style="235" bestFit="1" customWidth="1"/>
    <col min="3084" max="3330" width="8.09765625" style="235"/>
    <col min="3331" max="3331" width="13" style="235" customWidth="1"/>
    <col min="3332" max="3333" width="14.09765625" style="235" customWidth="1"/>
    <col min="3334" max="3337" width="8.09765625" style="235" bestFit="1"/>
    <col min="3338" max="3338" width="9.3984375" style="235" bestFit="1" customWidth="1"/>
    <col min="3339" max="3339" width="3.09765625" style="235" bestFit="1" customWidth="1"/>
    <col min="3340" max="3586" width="8.09765625" style="235"/>
    <col min="3587" max="3587" width="13" style="235" customWidth="1"/>
    <col min="3588" max="3589" width="14.09765625" style="235" customWidth="1"/>
    <col min="3590" max="3593" width="8.09765625" style="235" bestFit="1"/>
    <col min="3594" max="3594" width="9.3984375" style="235" bestFit="1" customWidth="1"/>
    <col min="3595" max="3595" width="3.09765625" style="235" bestFit="1" customWidth="1"/>
    <col min="3596" max="3842" width="8.09765625" style="235"/>
    <col min="3843" max="3843" width="13" style="235" customWidth="1"/>
    <col min="3844" max="3845" width="14.09765625" style="235" customWidth="1"/>
    <col min="3846" max="3849" width="8.09765625" style="235" bestFit="1"/>
    <col min="3850" max="3850" width="9.3984375" style="235" bestFit="1" customWidth="1"/>
    <col min="3851" max="3851" width="3.09765625" style="235" bestFit="1" customWidth="1"/>
    <col min="3852" max="4098" width="8.09765625" style="235"/>
    <col min="4099" max="4099" width="13" style="235" customWidth="1"/>
    <col min="4100" max="4101" width="14.09765625" style="235" customWidth="1"/>
    <col min="4102" max="4105" width="8.09765625" style="235" bestFit="1"/>
    <col min="4106" max="4106" width="9.3984375" style="235" bestFit="1" customWidth="1"/>
    <col min="4107" max="4107" width="3.09765625" style="235" bestFit="1" customWidth="1"/>
    <col min="4108" max="4354" width="8.09765625" style="235"/>
    <col min="4355" max="4355" width="13" style="235" customWidth="1"/>
    <col min="4356" max="4357" width="14.09765625" style="235" customWidth="1"/>
    <col min="4358" max="4361" width="8.09765625" style="235" bestFit="1"/>
    <col min="4362" max="4362" width="9.3984375" style="235" bestFit="1" customWidth="1"/>
    <col min="4363" max="4363" width="3.09765625" style="235" bestFit="1" customWidth="1"/>
    <col min="4364" max="4610" width="8.09765625" style="235"/>
    <col min="4611" max="4611" width="13" style="235" customWidth="1"/>
    <col min="4612" max="4613" width="14.09765625" style="235" customWidth="1"/>
    <col min="4614" max="4617" width="8.09765625" style="235" bestFit="1"/>
    <col min="4618" max="4618" width="9.3984375" style="235" bestFit="1" customWidth="1"/>
    <col min="4619" max="4619" width="3.09765625" style="235" bestFit="1" customWidth="1"/>
    <col min="4620" max="4866" width="8.09765625" style="235"/>
    <col min="4867" max="4867" width="13" style="235" customWidth="1"/>
    <col min="4868" max="4869" width="14.09765625" style="235" customWidth="1"/>
    <col min="4870" max="4873" width="8.09765625" style="235" bestFit="1"/>
    <col min="4874" max="4874" width="9.3984375" style="235" bestFit="1" customWidth="1"/>
    <col min="4875" max="4875" width="3.09765625" style="235" bestFit="1" customWidth="1"/>
    <col min="4876" max="5122" width="8.09765625" style="235"/>
    <col min="5123" max="5123" width="13" style="235" customWidth="1"/>
    <col min="5124" max="5125" width="14.09765625" style="235" customWidth="1"/>
    <col min="5126" max="5129" width="8.09765625" style="235" bestFit="1"/>
    <col min="5130" max="5130" width="9.3984375" style="235" bestFit="1" customWidth="1"/>
    <col min="5131" max="5131" width="3.09765625" style="235" bestFit="1" customWidth="1"/>
    <col min="5132" max="5378" width="8.09765625" style="235"/>
    <col min="5379" max="5379" width="13" style="235" customWidth="1"/>
    <col min="5380" max="5381" width="14.09765625" style="235" customWidth="1"/>
    <col min="5382" max="5385" width="8.09765625" style="235" bestFit="1"/>
    <col min="5386" max="5386" width="9.3984375" style="235" bestFit="1" customWidth="1"/>
    <col min="5387" max="5387" width="3.09765625" style="235" bestFit="1" customWidth="1"/>
    <col min="5388" max="5634" width="8.09765625" style="235"/>
    <col min="5635" max="5635" width="13" style="235" customWidth="1"/>
    <col min="5636" max="5637" width="14.09765625" style="235" customWidth="1"/>
    <col min="5638" max="5641" width="8.09765625" style="235" bestFit="1"/>
    <col min="5642" max="5642" width="9.3984375" style="235" bestFit="1" customWidth="1"/>
    <col min="5643" max="5643" width="3.09765625" style="235" bestFit="1" customWidth="1"/>
    <col min="5644" max="5890" width="8.09765625" style="235"/>
    <col min="5891" max="5891" width="13" style="235" customWidth="1"/>
    <col min="5892" max="5893" width="14.09765625" style="235" customWidth="1"/>
    <col min="5894" max="5897" width="8.09765625" style="235" bestFit="1"/>
    <col min="5898" max="5898" width="9.3984375" style="235" bestFit="1" customWidth="1"/>
    <col min="5899" max="5899" width="3.09765625" style="235" bestFit="1" customWidth="1"/>
    <col min="5900" max="6146" width="8.09765625" style="235"/>
    <col min="6147" max="6147" width="13" style="235" customWidth="1"/>
    <col min="6148" max="6149" width="14.09765625" style="235" customWidth="1"/>
    <col min="6150" max="6153" width="8.09765625" style="235" bestFit="1"/>
    <col min="6154" max="6154" width="9.3984375" style="235" bestFit="1" customWidth="1"/>
    <col min="6155" max="6155" width="3.09765625" style="235" bestFit="1" customWidth="1"/>
    <col min="6156" max="6402" width="8.09765625" style="235"/>
    <col min="6403" max="6403" width="13" style="235" customWidth="1"/>
    <col min="6404" max="6405" width="14.09765625" style="235" customWidth="1"/>
    <col min="6406" max="6409" width="8.09765625" style="235" bestFit="1"/>
    <col min="6410" max="6410" width="9.3984375" style="235" bestFit="1" customWidth="1"/>
    <col min="6411" max="6411" width="3.09765625" style="235" bestFit="1" customWidth="1"/>
    <col min="6412" max="6658" width="8.09765625" style="235"/>
    <col min="6659" max="6659" width="13" style="235" customWidth="1"/>
    <col min="6660" max="6661" width="14.09765625" style="235" customWidth="1"/>
    <col min="6662" max="6665" width="8.09765625" style="235" bestFit="1"/>
    <col min="6666" max="6666" width="9.3984375" style="235" bestFit="1" customWidth="1"/>
    <col min="6667" max="6667" width="3.09765625" style="235" bestFit="1" customWidth="1"/>
    <col min="6668" max="6914" width="8.09765625" style="235"/>
    <col min="6915" max="6915" width="13" style="235" customWidth="1"/>
    <col min="6916" max="6917" width="14.09765625" style="235" customWidth="1"/>
    <col min="6918" max="6921" width="8.09765625" style="235" bestFit="1"/>
    <col min="6922" max="6922" width="9.3984375" style="235" bestFit="1" customWidth="1"/>
    <col min="6923" max="6923" width="3.09765625" style="235" bestFit="1" customWidth="1"/>
    <col min="6924" max="7170" width="8.09765625" style="235"/>
    <col min="7171" max="7171" width="13" style="235" customWidth="1"/>
    <col min="7172" max="7173" width="14.09765625" style="235" customWidth="1"/>
    <col min="7174" max="7177" width="8.09765625" style="235" bestFit="1"/>
    <col min="7178" max="7178" width="9.3984375" style="235" bestFit="1" customWidth="1"/>
    <col min="7179" max="7179" width="3.09765625" style="235" bestFit="1" customWidth="1"/>
    <col min="7180" max="7426" width="8.09765625" style="235"/>
    <col min="7427" max="7427" width="13" style="235" customWidth="1"/>
    <col min="7428" max="7429" width="14.09765625" style="235" customWidth="1"/>
    <col min="7430" max="7433" width="8.09765625" style="235" bestFit="1"/>
    <col min="7434" max="7434" width="9.3984375" style="235" bestFit="1" customWidth="1"/>
    <col min="7435" max="7435" width="3.09765625" style="235" bestFit="1" customWidth="1"/>
    <col min="7436" max="7682" width="8.09765625" style="235"/>
    <col min="7683" max="7683" width="13" style="235" customWidth="1"/>
    <col min="7684" max="7685" width="14.09765625" style="235" customWidth="1"/>
    <col min="7686" max="7689" width="8.09765625" style="235" bestFit="1"/>
    <col min="7690" max="7690" width="9.3984375" style="235" bestFit="1" customWidth="1"/>
    <col min="7691" max="7691" width="3.09765625" style="235" bestFit="1" customWidth="1"/>
    <col min="7692" max="7938" width="8.09765625" style="235"/>
    <col min="7939" max="7939" width="13" style="235" customWidth="1"/>
    <col min="7940" max="7941" width="14.09765625" style="235" customWidth="1"/>
    <col min="7942" max="7945" width="8.09765625" style="235" bestFit="1"/>
    <col min="7946" max="7946" width="9.3984375" style="235" bestFit="1" customWidth="1"/>
    <col min="7947" max="7947" width="3.09765625" style="235" bestFit="1" customWidth="1"/>
    <col min="7948" max="8194" width="8.09765625" style="235"/>
    <col min="8195" max="8195" width="13" style="235" customWidth="1"/>
    <col min="8196" max="8197" width="14.09765625" style="235" customWidth="1"/>
    <col min="8198" max="8201" width="8.09765625" style="235" bestFit="1"/>
    <col min="8202" max="8202" width="9.3984375" style="235" bestFit="1" customWidth="1"/>
    <col min="8203" max="8203" width="3.09765625" style="235" bestFit="1" customWidth="1"/>
    <col min="8204" max="8450" width="8.09765625" style="235"/>
    <col min="8451" max="8451" width="13" style="235" customWidth="1"/>
    <col min="8452" max="8453" width="14.09765625" style="235" customWidth="1"/>
    <col min="8454" max="8457" width="8.09765625" style="235" bestFit="1"/>
    <col min="8458" max="8458" width="9.3984375" style="235" bestFit="1" customWidth="1"/>
    <col min="8459" max="8459" width="3.09765625" style="235" bestFit="1" customWidth="1"/>
    <col min="8460" max="8706" width="8.09765625" style="235"/>
    <col min="8707" max="8707" width="13" style="235" customWidth="1"/>
    <col min="8708" max="8709" width="14.09765625" style="235" customWidth="1"/>
    <col min="8710" max="8713" width="8.09765625" style="235" bestFit="1"/>
    <col min="8714" max="8714" width="9.3984375" style="235" bestFit="1" customWidth="1"/>
    <col min="8715" max="8715" width="3.09765625" style="235" bestFit="1" customWidth="1"/>
    <col min="8716" max="8962" width="8.09765625" style="235"/>
    <col min="8963" max="8963" width="13" style="235" customWidth="1"/>
    <col min="8964" max="8965" width="14.09765625" style="235" customWidth="1"/>
    <col min="8966" max="8969" width="8.09765625" style="235" bestFit="1"/>
    <col min="8970" max="8970" width="9.3984375" style="235" bestFit="1" customWidth="1"/>
    <col min="8971" max="8971" width="3.09765625" style="235" bestFit="1" customWidth="1"/>
    <col min="8972" max="9218" width="8.09765625" style="235"/>
    <col min="9219" max="9219" width="13" style="235" customWidth="1"/>
    <col min="9220" max="9221" width="14.09765625" style="235" customWidth="1"/>
    <col min="9222" max="9225" width="8.09765625" style="235" bestFit="1"/>
    <col min="9226" max="9226" width="9.3984375" style="235" bestFit="1" customWidth="1"/>
    <col min="9227" max="9227" width="3.09765625" style="235" bestFit="1" customWidth="1"/>
    <col min="9228" max="9474" width="8.09765625" style="235"/>
    <col min="9475" max="9475" width="13" style="235" customWidth="1"/>
    <col min="9476" max="9477" width="14.09765625" style="235" customWidth="1"/>
    <col min="9478" max="9481" width="8.09765625" style="235" bestFit="1"/>
    <col min="9482" max="9482" width="9.3984375" style="235" bestFit="1" customWidth="1"/>
    <col min="9483" max="9483" width="3.09765625" style="235" bestFit="1" customWidth="1"/>
    <col min="9484" max="9730" width="8.09765625" style="235"/>
    <col min="9731" max="9731" width="13" style="235" customWidth="1"/>
    <col min="9732" max="9733" width="14.09765625" style="235" customWidth="1"/>
    <col min="9734" max="9737" width="8.09765625" style="235" bestFit="1"/>
    <col min="9738" max="9738" width="9.3984375" style="235" bestFit="1" customWidth="1"/>
    <col min="9739" max="9739" width="3.09765625" style="235" bestFit="1" customWidth="1"/>
    <col min="9740" max="9986" width="8.09765625" style="235"/>
    <col min="9987" max="9987" width="13" style="235" customWidth="1"/>
    <col min="9988" max="9989" width="14.09765625" style="235" customWidth="1"/>
    <col min="9990" max="9993" width="8.09765625" style="235" bestFit="1"/>
    <col min="9994" max="9994" width="9.3984375" style="235" bestFit="1" customWidth="1"/>
    <col min="9995" max="9995" width="3.09765625" style="235" bestFit="1" customWidth="1"/>
    <col min="9996" max="10242" width="8.09765625" style="235"/>
    <col min="10243" max="10243" width="13" style="235" customWidth="1"/>
    <col min="10244" max="10245" width="14.09765625" style="235" customWidth="1"/>
    <col min="10246" max="10249" width="8.09765625" style="235" bestFit="1"/>
    <col min="10250" max="10250" width="9.3984375" style="235" bestFit="1" customWidth="1"/>
    <col min="10251" max="10251" width="3.09765625" style="235" bestFit="1" customWidth="1"/>
    <col min="10252" max="10498" width="8.09765625" style="235"/>
    <col min="10499" max="10499" width="13" style="235" customWidth="1"/>
    <col min="10500" max="10501" width="14.09765625" style="235" customWidth="1"/>
    <col min="10502" max="10505" width="8.09765625" style="235" bestFit="1"/>
    <col min="10506" max="10506" width="9.3984375" style="235" bestFit="1" customWidth="1"/>
    <col min="10507" max="10507" width="3.09765625" style="235" bestFit="1" customWidth="1"/>
    <col min="10508" max="10754" width="8.09765625" style="235"/>
    <col min="10755" max="10755" width="13" style="235" customWidth="1"/>
    <col min="10756" max="10757" width="14.09765625" style="235" customWidth="1"/>
    <col min="10758" max="10761" width="8.09765625" style="235" bestFit="1"/>
    <col min="10762" max="10762" width="9.3984375" style="235" bestFit="1" customWidth="1"/>
    <col min="10763" max="10763" width="3.09765625" style="235" bestFit="1" customWidth="1"/>
    <col min="10764" max="11010" width="8.09765625" style="235"/>
    <col min="11011" max="11011" width="13" style="235" customWidth="1"/>
    <col min="11012" max="11013" width="14.09765625" style="235" customWidth="1"/>
    <col min="11014" max="11017" width="8.09765625" style="235" bestFit="1"/>
    <col min="11018" max="11018" width="9.3984375" style="235" bestFit="1" customWidth="1"/>
    <col min="11019" max="11019" width="3.09765625" style="235" bestFit="1" customWidth="1"/>
    <col min="11020" max="11266" width="8.09765625" style="235"/>
    <col min="11267" max="11267" width="13" style="235" customWidth="1"/>
    <col min="11268" max="11269" width="14.09765625" style="235" customWidth="1"/>
    <col min="11270" max="11273" width="8.09765625" style="235" bestFit="1"/>
    <col min="11274" max="11274" width="9.3984375" style="235" bestFit="1" customWidth="1"/>
    <col min="11275" max="11275" width="3.09765625" style="235" bestFit="1" customWidth="1"/>
    <col min="11276" max="11522" width="8.09765625" style="235"/>
    <col min="11523" max="11523" width="13" style="235" customWidth="1"/>
    <col min="11524" max="11525" width="14.09765625" style="235" customWidth="1"/>
    <col min="11526" max="11529" width="8.09765625" style="235" bestFit="1"/>
    <col min="11530" max="11530" width="9.3984375" style="235" bestFit="1" customWidth="1"/>
    <col min="11531" max="11531" width="3.09765625" style="235" bestFit="1" customWidth="1"/>
    <col min="11532" max="11778" width="8.09765625" style="235"/>
    <col min="11779" max="11779" width="13" style="235" customWidth="1"/>
    <col min="11780" max="11781" width="14.09765625" style="235" customWidth="1"/>
    <col min="11782" max="11785" width="8.09765625" style="235" bestFit="1"/>
    <col min="11786" max="11786" width="9.3984375" style="235" bestFit="1" customWidth="1"/>
    <col min="11787" max="11787" width="3.09765625" style="235" bestFit="1" customWidth="1"/>
    <col min="11788" max="12034" width="8.09765625" style="235"/>
    <col min="12035" max="12035" width="13" style="235" customWidth="1"/>
    <col min="12036" max="12037" width="14.09765625" style="235" customWidth="1"/>
    <col min="12038" max="12041" width="8.09765625" style="235" bestFit="1"/>
    <col min="12042" max="12042" width="9.3984375" style="235" bestFit="1" customWidth="1"/>
    <col min="12043" max="12043" width="3.09765625" style="235" bestFit="1" customWidth="1"/>
    <col min="12044" max="12290" width="8.09765625" style="235"/>
    <col min="12291" max="12291" width="13" style="235" customWidth="1"/>
    <col min="12292" max="12293" width="14.09765625" style="235" customWidth="1"/>
    <col min="12294" max="12297" width="8.09765625" style="235" bestFit="1"/>
    <col min="12298" max="12298" width="9.3984375" style="235" bestFit="1" customWidth="1"/>
    <col min="12299" max="12299" width="3.09765625" style="235" bestFit="1" customWidth="1"/>
    <col min="12300" max="12546" width="8.09765625" style="235"/>
    <col min="12547" max="12547" width="13" style="235" customWidth="1"/>
    <col min="12548" max="12549" width="14.09765625" style="235" customWidth="1"/>
    <col min="12550" max="12553" width="8.09765625" style="235" bestFit="1"/>
    <col min="12554" max="12554" width="9.3984375" style="235" bestFit="1" customWidth="1"/>
    <col min="12555" max="12555" width="3.09765625" style="235" bestFit="1" customWidth="1"/>
    <col min="12556" max="12802" width="8.09765625" style="235"/>
    <col min="12803" max="12803" width="13" style="235" customWidth="1"/>
    <col min="12804" max="12805" width="14.09765625" style="235" customWidth="1"/>
    <col min="12806" max="12809" width="8.09765625" style="235" bestFit="1"/>
    <col min="12810" max="12810" width="9.3984375" style="235" bestFit="1" customWidth="1"/>
    <col min="12811" max="12811" width="3.09765625" style="235" bestFit="1" customWidth="1"/>
    <col min="12812" max="13058" width="8.09765625" style="235"/>
    <col min="13059" max="13059" width="13" style="235" customWidth="1"/>
    <col min="13060" max="13061" width="14.09765625" style="235" customWidth="1"/>
    <col min="13062" max="13065" width="8.09765625" style="235" bestFit="1"/>
    <col min="13066" max="13066" width="9.3984375" style="235" bestFit="1" customWidth="1"/>
    <col min="13067" max="13067" width="3.09765625" style="235" bestFit="1" customWidth="1"/>
    <col min="13068" max="13314" width="8.09765625" style="235"/>
    <col min="13315" max="13315" width="13" style="235" customWidth="1"/>
    <col min="13316" max="13317" width="14.09765625" style="235" customWidth="1"/>
    <col min="13318" max="13321" width="8.09765625" style="235" bestFit="1"/>
    <col min="13322" max="13322" width="9.3984375" style="235" bestFit="1" customWidth="1"/>
    <col min="13323" max="13323" width="3.09765625" style="235" bestFit="1" customWidth="1"/>
    <col min="13324" max="13570" width="8.09765625" style="235"/>
    <col min="13571" max="13571" width="13" style="235" customWidth="1"/>
    <col min="13572" max="13573" width="14.09765625" style="235" customWidth="1"/>
    <col min="13574" max="13577" width="8.09765625" style="235" bestFit="1"/>
    <col min="13578" max="13578" width="9.3984375" style="235" bestFit="1" customWidth="1"/>
    <col min="13579" max="13579" width="3.09765625" style="235" bestFit="1" customWidth="1"/>
    <col min="13580" max="13826" width="8.09765625" style="235"/>
    <col min="13827" max="13827" width="13" style="235" customWidth="1"/>
    <col min="13828" max="13829" width="14.09765625" style="235" customWidth="1"/>
    <col min="13830" max="13833" width="8.09765625" style="235" bestFit="1"/>
    <col min="13834" max="13834" width="9.3984375" style="235" bestFit="1" customWidth="1"/>
    <col min="13835" max="13835" width="3.09765625" style="235" bestFit="1" customWidth="1"/>
    <col min="13836" max="14082" width="8.09765625" style="235"/>
    <col min="14083" max="14083" width="13" style="235" customWidth="1"/>
    <col min="14084" max="14085" width="14.09765625" style="235" customWidth="1"/>
    <col min="14086" max="14089" width="8.09765625" style="235" bestFit="1"/>
    <col min="14090" max="14090" width="9.3984375" style="235" bestFit="1" customWidth="1"/>
    <col min="14091" max="14091" width="3.09765625" style="235" bestFit="1" customWidth="1"/>
    <col min="14092" max="14338" width="8.09765625" style="235"/>
    <col min="14339" max="14339" width="13" style="235" customWidth="1"/>
    <col min="14340" max="14341" width="14.09765625" style="235" customWidth="1"/>
    <col min="14342" max="14345" width="8.09765625" style="235" bestFit="1"/>
    <col min="14346" max="14346" width="9.3984375" style="235" bestFit="1" customWidth="1"/>
    <col min="14347" max="14347" width="3.09765625" style="235" bestFit="1" customWidth="1"/>
    <col min="14348" max="14594" width="8.09765625" style="235"/>
    <col min="14595" max="14595" width="13" style="235" customWidth="1"/>
    <col min="14596" max="14597" width="14.09765625" style="235" customWidth="1"/>
    <col min="14598" max="14601" width="8.09765625" style="235" bestFit="1"/>
    <col min="14602" max="14602" width="9.3984375" style="235" bestFit="1" customWidth="1"/>
    <col min="14603" max="14603" width="3.09765625" style="235" bestFit="1" customWidth="1"/>
    <col min="14604" max="14850" width="8.09765625" style="235"/>
    <col min="14851" max="14851" width="13" style="235" customWidth="1"/>
    <col min="14852" max="14853" width="14.09765625" style="235" customWidth="1"/>
    <col min="14854" max="14857" width="8.09765625" style="235" bestFit="1"/>
    <col min="14858" max="14858" width="9.3984375" style="235" bestFit="1" customWidth="1"/>
    <col min="14859" max="14859" width="3.09765625" style="235" bestFit="1" customWidth="1"/>
    <col min="14860" max="15106" width="8.09765625" style="235"/>
    <col min="15107" max="15107" width="13" style="235" customWidth="1"/>
    <col min="15108" max="15109" width="14.09765625" style="235" customWidth="1"/>
    <col min="15110" max="15113" width="8.09765625" style="235" bestFit="1"/>
    <col min="15114" max="15114" width="9.3984375" style="235" bestFit="1" customWidth="1"/>
    <col min="15115" max="15115" width="3.09765625" style="235" bestFit="1" customWidth="1"/>
    <col min="15116" max="15362" width="8.09765625" style="235"/>
    <col min="15363" max="15363" width="13" style="235" customWidth="1"/>
    <col min="15364" max="15365" width="14.09765625" style="235" customWidth="1"/>
    <col min="15366" max="15369" width="8.09765625" style="235" bestFit="1"/>
    <col min="15370" max="15370" width="9.3984375" style="235" bestFit="1" customWidth="1"/>
    <col min="15371" max="15371" width="3.09765625" style="235" bestFit="1" customWidth="1"/>
    <col min="15372" max="15618" width="8.09765625" style="235"/>
    <col min="15619" max="15619" width="13" style="235" customWidth="1"/>
    <col min="15620" max="15621" width="14.09765625" style="235" customWidth="1"/>
    <col min="15622" max="15625" width="8.09765625" style="235" bestFit="1"/>
    <col min="15626" max="15626" width="9.3984375" style="235" bestFit="1" customWidth="1"/>
    <col min="15627" max="15627" width="3.09765625" style="235" bestFit="1" customWidth="1"/>
    <col min="15628" max="15874" width="8.09765625" style="235"/>
    <col min="15875" max="15875" width="13" style="235" customWidth="1"/>
    <col min="15876" max="15877" width="14.09765625" style="235" customWidth="1"/>
    <col min="15878" max="15881" width="8.09765625" style="235" bestFit="1"/>
    <col min="15882" max="15882" width="9.3984375" style="235" bestFit="1" customWidth="1"/>
    <col min="15883" max="15883" width="3.09765625" style="235" bestFit="1" customWidth="1"/>
    <col min="15884" max="16130" width="8.09765625" style="235"/>
    <col min="16131" max="16131" width="13" style="235" customWidth="1"/>
    <col min="16132" max="16133" width="14.09765625" style="235" customWidth="1"/>
    <col min="16134" max="16137" width="8.09765625" style="235" bestFit="1"/>
    <col min="16138" max="16138" width="9.3984375" style="235" bestFit="1" customWidth="1"/>
    <col min="16139" max="16139" width="3.09765625" style="235" bestFit="1" customWidth="1"/>
    <col min="16140" max="16384" width="8.09765625" style="235"/>
  </cols>
  <sheetData>
    <row r="2" spans="2:15">
      <c r="B2" s="236"/>
      <c r="C2" s="239"/>
      <c r="D2" s="239"/>
      <c r="E2" s="239"/>
      <c r="F2" s="239"/>
      <c r="G2" s="239"/>
      <c r="H2" s="239"/>
      <c r="I2" s="239"/>
      <c r="J2" s="239"/>
      <c r="K2" s="291"/>
    </row>
    <row r="3" spans="2:15" ht="30" customHeight="1">
      <c r="B3" s="237"/>
      <c r="C3" s="240"/>
      <c r="D3" s="556">
        <f>基本情報!C5</f>
        <v>7</v>
      </c>
      <c r="E3" s="556"/>
      <c r="F3" s="543" t="s">
        <v>117</v>
      </c>
      <c r="G3" s="543"/>
      <c r="H3" s="543"/>
      <c r="I3" s="543"/>
      <c r="J3" s="240"/>
      <c r="K3" s="292"/>
      <c r="M3" s="294" t="s">
        <v>11</v>
      </c>
      <c r="N3" s="300"/>
      <c r="O3" s="300"/>
    </row>
    <row r="4" spans="2:15" ht="36" customHeight="1">
      <c r="B4" s="237"/>
      <c r="C4" s="241"/>
      <c r="D4" s="241"/>
      <c r="E4" s="241"/>
      <c r="F4" s="272" t="s">
        <v>86</v>
      </c>
      <c r="G4" s="526" t="str">
        <f>基本情報!C7</f>
        <v>魚沼集落協定</v>
      </c>
      <c r="H4" s="526"/>
      <c r="I4" s="526"/>
      <c r="J4" s="526"/>
      <c r="K4" s="292"/>
      <c r="M4" s="235" t="s">
        <v>146</v>
      </c>
    </row>
    <row r="5" spans="2:15" ht="21" customHeight="1">
      <c r="B5" s="237"/>
      <c r="C5" s="242" t="s">
        <v>87</v>
      </c>
      <c r="D5" s="241"/>
      <c r="E5" s="241"/>
      <c r="F5" s="241"/>
      <c r="G5" s="241"/>
      <c r="H5" s="241"/>
      <c r="I5" s="518" t="s">
        <v>88</v>
      </c>
      <c r="J5" s="518"/>
      <c r="K5" s="292"/>
    </row>
    <row r="6" spans="2:15" ht="21" customHeight="1">
      <c r="B6" s="237"/>
      <c r="C6" s="243" t="s">
        <v>83</v>
      </c>
      <c r="D6" s="256" t="s">
        <v>89</v>
      </c>
      <c r="E6" s="537" t="s">
        <v>91</v>
      </c>
      <c r="F6" s="538"/>
      <c r="G6" s="538"/>
      <c r="H6" s="538"/>
      <c r="I6" s="538"/>
      <c r="J6" s="539"/>
      <c r="K6" s="292"/>
    </row>
    <row r="7" spans="2:15" ht="22.8" customHeight="1">
      <c r="B7" s="237"/>
      <c r="C7" s="244" t="s">
        <v>92</v>
      </c>
      <c r="D7" s="257">
        <f>SUMIFS(出納簿!F:F,出納簿!D:D,"〇",出納簿!E:E,C7)</f>
        <v>0</v>
      </c>
      <c r="E7" s="557">
        <f>基本情報!C5</f>
        <v>7</v>
      </c>
      <c r="F7" s="558"/>
      <c r="G7" s="541" t="s">
        <v>53</v>
      </c>
      <c r="H7" s="541"/>
      <c r="I7" s="541"/>
      <c r="J7" s="542"/>
      <c r="K7" s="292"/>
    </row>
    <row r="8" spans="2:15" ht="22.8" customHeight="1">
      <c r="B8" s="237"/>
      <c r="C8" s="244" t="s">
        <v>208</v>
      </c>
      <c r="D8" s="258">
        <v>0</v>
      </c>
      <c r="E8" s="534"/>
      <c r="F8" s="535"/>
      <c r="G8" s="535"/>
      <c r="H8" s="535"/>
      <c r="I8" s="535"/>
      <c r="J8" s="536"/>
      <c r="K8" s="292"/>
      <c r="L8" s="235" t="s">
        <v>148</v>
      </c>
      <c r="M8" s="235" t="s">
        <v>312</v>
      </c>
    </row>
    <row r="9" spans="2:15" ht="22.8" customHeight="1">
      <c r="B9" s="237"/>
      <c r="C9" s="244" t="s">
        <v>165</v>
      </c>
      <c r="D9" s="258">
        <v>0</v>
      </c>
      <c r="E9" s="534"/>
      <c r="F9" s="535"/>
      <c r="G9" s="535"/>
      <c r="H9" s="535"/>
      <c r="I9" s="535"/>
      <c r="J9" s="536"/>
      <c r="K9" s="292"/>
      <c r="L9" s="235" t="s">
        <v>148</v>
      </c>
      <c r="M9" s="235" t="s">
        <v>313</v>
      </c>
    </row>
    <row r="10" spans="2:15" ht="22.8" customHeight="1">
      <c r="B10" s="237"/>
      <c r="C10" s="244" t="s">
        <v>43</v>
      </c>
      <c r="D10" s="257">
        <f>SUMIFS(出納簿!F:F,出納簿!D:D,"〇",出納簿!E:E,C10)</f>
        <v>0</v>
      </c>
      <c r="E10" s="534"/>
      <c r="F10" s="535"/>
      <c r="G10" s="535"/>
      <c r="H10" s="535"/>
      <c r="I10" s="535"/>
      <c r="J10" s="536"/>
      <c r="K10" s="292"/>
    </row>
    <row r="11" spans="2:15" ht="22.8" customHeight="1">
      <c r="B11" s="237"/>
      <c r="C11" s="245" t="s">
        <v>173</v>
      </c>
      <c r="D11" s="257">
        <f>SUMIFS(出納簿!F:F,出納簿!D:D,"〇",出納簿!E:E,C11)</f>
        <v>0</v>
      </c>
      <c r="E11" s="534"/>
      <c r="F11" s="535"/>
      <c r="G11" s="535"/>
      <c r="H11" s="535"/>
      <c r="I11" s="535"/>
      <c r="J11" s="536"/>
      <c r="K11" s="292"/>
      <c r="M11" s="295"/>
    </row>
    <row r="12" spans="2:15" ht="27" customHeight="1">
      <c r="B12" s="237"/>
      <c r="C12" s="244" t="s">
        <v>48</v>
      </c>
      <c r="D12" s="259">
        <f>SUM(D7:D11)</f>
        <v>0</v>
      </c>
      <c r="E12" s="523"/>
      <c r="F12" s="524"/>
      <c r="G12" s="524"/>
      <c r="H12" s="524"/>
      <c r="I12" s="524"/>
      <c r="J12" s="525"/>
      <c r="K12" s="292"/>
    </row>
    <row r="13" spans="2:15" ht="21" customHeight="1">
      <c r="B13" s="237"/>
      <c r="C13" s="241"/>
      <c r="D13" s="241"/>
      <c r="E13" s="241"/>
      <c r="F13" s="241"/>
      <c r="G13" s="241"/>
      <c r="H13" s="241"/>
      <c r="I13" s="241"/>
      <c r="J13" s="241"/>
      <c r="K13" s="292"/>
    </row>
    <row r="14" spans="2:15" ht="21" customHeight="1">
      <c r="B14" s="237"/>
      <c r="C14" s="242" t="s">
        <v>73</v>
      </c>
      <c r="D14" s="241"/>
      <c r="E14" s="241"/>
      <c r="F14" s="241"/>
      <c r="G14" s="241"/>
      <c r="H14" s="241"/>
      <c r="I14" s="518" t="s">
        <v>88</v>
      </c>
      <c r="J14" s="518"/>
      <c r="K14" s="292"/>
    </row>
    <row r="15" spans="2:15" ht="21" customHeight="1">
      <c r="B15" s="237"/>
      <c r="C15" s="243" t="s">
        <v>83</v>
      </c>
      <c r="D15" s="256" t="s">
        <v>89</v>
      </c>
      <c r="E15" s="537" t="s">
        <v>91</v>
      </c>
      <c r="F15" s="538"/>
      <c r="G15" s="538"/>
      <c r="H15" s="538"/>
      <c r="I15" s="538"/>
      <c r="J15" s="539"/>
      <c r="K15" s="292"/>
    </row>
    <row r="16" spans="2:15" ht="19.5" customHeight="1">
      <c r="B16" s="237"/>
      <c r="C16" s="527" t="s">
        <v>93</v>
      </c>
      <c r="D16" s="529">
        <f>SUMIFS(出納簿!G:G,出納簿!D:D,"〇",出納簿!E:E,C16)</f>
        <v>0</v>
      </c>
      <c r="E16" s="540" t="s">
        <v>55</v>
      </c>
      <c r="F16" s="540"/>
      <c r="G16" s="540"/>
      <c r="H16" s="540"/>
      <c r="I16" s="281"/>
      <c r="J16" s="284" t="s">
        <v>36</v>
      </c>
      <c r="K16" s="292"/>
      <c r="L16" s="235" t="s">
        <v>148</v>
      </c>
      <c r="M16" s="235" t="s">
        <v>166</v>
      </c>
      <c r="O16" s="301" t="s">
        <v>42</v>
      </c>
    </row>
    <row r="17" spans="2:15" ht="19.5" customHeight="1">
      <c r="B17" s="237"/>
      <c r="C17" s="528"/>
      <c r="D17" s="530"/>
      <c r="E17" s="522" t="s">
        <v>24</v>
      </c>
      <c r="F17" s="522"/>
      <c r="G17" s="522"/>
      <c r="H17" s="522"/>
      <c r="I17" s="282" t="e">
        <f>D16/D7*100</f>
        <v>#DIV/0!</v>
      </c>
      <c r="J17" s="285" t="s">
        <v>95</v>
      </c>
      <c r="K17" s="292"/>
    </row>
    <row r="18" spans="2:15" ht="19.5" customHeight="1">
      <c r="B18" s="237"/>
      <c r="C18" s="245" t="s">
        <v>96</v>
      </c>
      <c r="D18" s="529">
        <f>SUM(I18:I26)</f>
        <v>0</v>
      </c>
      <c r="E18" s="266" t="s">
        <v>26</v>
      </c>
      <c r="F18" s="273"/>
      <c r="G18" s="273"/>
      <c r="H18" s="273"/>
      <c r="I18" s="257">
        <f>SUMIFS(出納簿!G:G,出納簿!D:D,"〇",出納簿!E:E,E18)</f>
        <v>0</v>
      </c>
      <c r="J18" s="286" t="s">
        <v>47</v>
      </c>
      <c r="K18" s="292"/>
    </row>
    <row r="19" spans="2:15" ht="19.5" customHeight="1">
      <c r="B19" s="237"/>
      <c r="C19" s="247" t="s">
        <v>34</v>
      </c>
      <c r="D19" s="531"/>
      <c r="E19" s="267" t="s">
        <v>158</v>
      </c>
      <c r="F19" s="274"/>
      <c r="G19" s="274"/>
      <c r="H19" s="274"/>
      <c r="I19" s="270">
        <f>SUMIFS(出納簿!G:G,出納簿!D:D,"〇",出納簿!E:E,E19)</f>
        <v>0</v>
      </c>
      <c r="J19" s="287" t="s">
        <v>47</v>
      </c>
      <c r="K19" s="292"/>
    </row>
    <row r="20" spans="2:15" ht="19.5" customHeight="1">
      <c r="B20" s="237"/>
      <c r="C20" s="248"/>
      <c r="D20" s="248"/>
      <c r="E20" s="267" t="s">
        <v>174</v>
      </c>
      <c r="F20" s="274"/>
      <c r="G20" s="274"/>
      <c r="H20" s="274"/>
      <c r="I20" s="270">
        <f>SUMIFS(出納簿!G:G,出納簿!D:D,"〇",出納簿!E:E,E20)</f>
        <v>0</v>
      </c>
      <c r="J20" s="287" t="s">
        <v>47</v>
      </c>
      <c r="K20" s="292"/>
    </row>
    <row r="21" spans="2:15" ht="19.5" customHeight="1">
      <c r="B21" s="237"/>
      <c r="C21" s="248"/>
      <c r="D21" s="248"/>
      <c r="E21" s="267" t="s">
        <v>119</v>
      </c>
      <c r="F21" s="274"/>
      <c r="G21" s="274"/>
      <c r="H21" s="274"/>
      <c r="I21" s="270">
        <f>SUMIFS(出納簿!G:G,出納簿!D:D,"〇",出納簿!E:E,E21)</f>
        <v>0</v>
      </c>
      <c r="J21" s="287" t="s">
        <v>47</v>
      </c>
      <c r="K21" s="292"/>
    </row>
    <row r="22" spans="2:15" ht="19.5" customHeight="1">
      <c r="B22" s="237"/>
      <c r="C22" s="248"/>
      <c r="D22" s="248"/>
      <c r="E22" s="267" t="s">
        <v>159</v>
      </c>
      <c r="F22" s="274"/>
      <c r="G22" s="274"/>
      <c r="H22" s="274"/>
      <c r="I22" s="270">
        <f>SUMIFS(出納簿!G:G,出納簿!D:D,"〇",出納簿!E:E,E22)</f>
        <v>0</v>
      </c>
      <c r="J22" s="287" t="s">
        <v>47</v>
      </c>
      <c r="K22" s="292"/>
    </row>
    <row r="23" spans="2:15" ht="19.5" customHeight="1">
      <c r="B23" s="237"/>
      <c r="C23" s="248"/>
      <c r="D23" s="248"/>
      <c r="E23" s="267" t="s">
        <v>176</v>
      </c>
      <c r="F23" s="274"/>
      <c r="G23" s="274"/>
      <c r="H23" s="274"/>
      <c r="I23" s="270">
        <f>SUMIFS(出納簿!G:G,出納簿!D:D,"〇",出納簿!E:E,E23)</f>
        <v>0</v>
      </c>
      <c r="J23" s="287" t="s">
        <v>47</v>
      </c>
      <c r="K23" s="292"/>
    </row>
    <row r="24" spans="2:15" ht="19.5" customHeight="1">
      <c r="B24" s="237"/>
      <c r="C24" s="248"/>
      <c r="D24" s="248"/>
      <c r="E24" s="267" t="s">
        <v>167</v>
      </c>
      <c r="F24" s="274"/>
      <c r="G24" s="274"/>
      <c r="H24" s="274"/>
      <c r="I24" s="270">
        <f>SUMIFS(出納簿!G:G,出納簿!D:D,"〇",出納簿!E:E,E24)</f>
        <v>0</v>
      </c>
      <c r="J24" s="287" t="s">
        <v>47</v>
      </c>
      <c r="K24" s="292"/>
    </row>
    <row r="25" spans="2:15" ht="19.5" customHeight="1">
      <c r="B25" s="237"/>
      <c r="C25" s="248"/>
      <c r="D25" s="248"/>
      <c r="E25" s="267" t="s">
        <v>169</v>
      </c>
      <c r="F25" s="274"/>
      <c r="G25" s="274"/>
      <c r="H25" s="274"/>
      <c r="I25" s="270">
        <f>SUMIFS(出納簿!G:G,出納簿!D:D,"〇",出納簿!E:E,E25)</f>
        <v>0</v>
      </c>
      <c r="J25" s="287" t="s">
        <v>47</v>
      </c>
      <c r="K25" s="292"/>
    </row>
    <row r="26" spans="2:15" ht="19.5" customHeight="1">
      <c r="B26" s="237"/>
      <c r="C26" s="248"/>
      <c r="D26" s="248"/>
      <c r="E26" s="267" t="s">
        <v>171</v>
      </c>
      <c r="F26" s="274"/>
      <c r="G26" s="274"/>
      <c r="H26" s="274"/>
      <c r="I26" s="270">
        <f>SUMIFS(出納簿!G:G,出納簿!D:D,"〇",出納簿!E:E,E26)</f>
        <v>0</v>
      </c>
      <c r="J26" s="287" t="s">
        <v>47</v>
      </c>
      <c r="K26" s="292"/>
    </row>
    <row r="27" spans="2:15" ht="19.5" customHeight="1">
      <c r="B27" s="237"/>
      <c r="C27" s="247" t="s">
        <v>67</v>
      </c>
      <c r="D27" s="532">
        <f>SUM(I27:I28)</f>
        <v>0</v>
      </c>
      <c r="E27" s="267" t="s">
        <v>309</v>
      </c>
      <c r="F27" s="275" t="s">
        <v>220</v>
      </c>
      <c r="G27" s="275"/>
      <c r="H27" s="275"/>
      <c r="I27" s="280"/>
      <c r="J27" s="288" t="s">
        <v>47</v>
      </c>
      <c r="K27" s="292"/>
      <c r="L27" s="235" t="s">
        <v>148</v>
      </c>
      <c r="M27" s="235" t="s">
        <v>163</v>
      </c>
      <c r="O27" s="301" t="s">
        <v>237</v>
      </c>
    </row>
    <row r="28" spans="2:15" ht="19.5" customHeight="1">
      <c r="B28" s="237"/>
      <c r="C28" s="246" t="s">
        <v>97</v>
      </c>
      <c r="D28" s="533"/>
      <c r="E28" s="268" t="s">
        <v>311</v>
      </c>
      <c r="F28" s="276" t="s">
        <v>303</v>
      </c>
      <c r="G28" s="276"/>
      <c r="H28" s="276"/>
      <c r="I28" s="271">
        <f>SUMIFS(出納簿!G:G,出納簿!D:D,"〇",出納簿!E:E,E28)</f>
        <v>0</v>
      </c>
      <c r="J28" s="289" t="s">
        <v>47</v>
      </c>
      <c r="K28" s="292"/>
      <c r="L28" s="235" t="s">
        <v>148</v>
      </c>
      <c r="M28" s="235" t="s">
        <v>164</v>
      </c>
      <c r="O28" s="301" t="s">
        <v>314</v>
      </c>
    </row>
    <row r="29" spans="2:15" ht="19.5" customHeight="1">
      <c r="B29" s="237"/>
      <c r="C29" s="246" t="s">
        <v>201</v>
      </c>
      <c r="D29" s="260">
        <f>I29</f>
        <v>0</v>
      </c>
      <c r="E29" s="269" t="s">
        <v>25</v>
      </c>
      <c r="F29" s="265"/>
      <c r="G29" s="265"/>
      <c r="H29" s="265"/>
      <c r="I29" s="283">
        <f>SUMIFS(出納簿!G:G,出納簿!D:D,"〇",出納簿!E:E,E29)</f>
        <v>0</v>
      </c>
      <c r="J29" s="285" t="s">
        <v>186</v>
      </c>
      <c r="K29" s="292"/>
    </row>
    <row r="30" spans="2:15" ht="36" customHeight="1">
      <c r="B30" s="237"/>
      <c r="C30" s="244" t="s">
        <v>48</v>
      </c>
      <c r="D30" s="259">
        <f>SUM(D16:D29)</f>
        <v>0</v>
      </c>
      <c r="E30" s="523"/>
      <c r="F30" s="524"/>
      <c r="G30" s="524"/>
      <c r="H30" s="524"/>
      <c r="I30" s="524"/>
      <c r="J30" s="525"/>
      <c r="K30" s="292"/>
    </row>
    <row r="31" spans="2:15" ht="21" customHeight="1">
      <c r="B31" s="237"/>
      <c r="C31" s="241"/>
      <c r="D31" s="241"/>
      <c r="E31" s="241"/>
      <c r="F31" s="241"/>
      <c r="G31" s="241"/>
      <c r="H31" s="241"/>
      <c r="I31" s="241"/>
      <c r="J31" s="241"/>
      <c r="K31" s="292"/>
    </row>
    <row r="32" spans="2:15">
      <c r="B32" s="237"/>
      <c r="C32" s="241"/>
      <c r="D32" s="241"/>
      <c r="E32" s="241"/>
      <c r="F32" s="272" t="s">
        <v>86</v>
      </c>
      <c r="G32" s="526" t="str">
        <f>基本情報!C7</f>
        <v>魚沼集落協定</v>
      </c>
      <c r="H32" s="526"/>
      <c r="I32" s="526"/>
      <c r="J32" s="526"/>
      <c r="K32" s="292"/>
      <c r="M32" s="241"/>
      <c r="N32" s="241"/>
      <c r="O32" s="241"/>
    </row>
    <row r="33" spans="2:15" ht="30" customHeight="1">
      <c r="B33" s="237"/>
      <c r="C33" s="241" t="s">
        <v>98</v>
      </c>
      <c r="D33" s="241" t="s">
        <v>99</v>
      </c>
      <c r="E33" s="241"/>
      <c r="F33" s="241"/>
      <c r="G33" s="241"/>
      <c r="H33" s="241"/>
      <c r="I33" s="518" t="s">
        <v>88</v>
      </c>
      <c r="J33" s="518"/>
      <c r="K33" s="292"/>
      <c r="L33" s="235" t="s">
        <v>148</v>
      </c>
      <c r="M33" s="235" t="s">
        <v>195</v>
      </c>
      <c r="N33" s="241"/>
      <c r="O33" s="241"/>
    </row>
    <row r="34" spans="2:15" ht="30" customHeight="1">
      <c r="B34" s="237"/>
      <c r="C34" s="505" t="s">
        <v>101</v>
      </c>
      <c r="D34" s="503"/>
      <c r="E34" s="503"/>
      <c r="F34" s="504"/>
      <c r="G34" s="505" t="s">
        <v>89</v>
      </c>
      <c r="H34" s="504"/>
      <c r="I34" s="503" t="s">
        <v>102</v>
      </c>
      <c r="J34" s="504"/>
      <c r="K34" s="292"/>
      <c r="M34" s="35" t="s">
        <v>194</v>
      </c>
      <c r="N34" s="241"/>
      <c r="O34" s="241"/>
    </row>
    <row r="35" spans="2:15" ht="30" customHeight="1">
      <c r="B35" s="237"/>
      <c r="C35" s="519"/>
      <c r="D35" s="520"/>
      <c r="E35" s="520"/>
      <c r="F35" s="521"/>
      <c r="G35" s="513"/>
      <c r="H35" s="514"/>
      <c r="I35" s="515" t="s">
        <v>130</v>
      </c>
      <c r="J35" s="516"/>
      <c r="K35" s="292"/>
      <c r="M35" s="296" t="s">
        <v>205</v>
      </c>
      <c r="N35" s="241"/>
      <c r="O35" s="241"/>
    </row>
    <row r="36" spans="2:15" ht="30" customHeight="1">
      <c r="B36" s="237"/>
      <c r="C36" s="510"/>
      <c r="D36" s="511"/>
      <c r="E36" s="511"/>
      <c r="F36" s="512"/>
      <c r="G36" s="513"/>
      <c r="H36" s="514"/>
      <c r="I36" s="515" t="s">
        <v>130</v>
      </c>
      <c r="J36" s="516"/>
      <c r="K36" s="292"/>
      <c r="M36" s="296" t="s">
        <v>204</v>
      </c>
      <c r="N36" s="241"/>
      <c r="O36" s="241"/>
    </row>
    <row r="37" spans="2:15" ht="30" customHeight="1">
      <c r="B37" s="237"/>
      <c r="C37" s="510"/>
      <c r="D37" s="511"/>
      <c r="E37" s="511"/>
      <c r="F37" s="512"/>
      <c r="G37" s="513"/>
      <c r="H37" s="514"/>
      <c r="I37" s="515" t="s">
        <v>130</v>
      </c>
      <c r="J37" s="516"/>
      <c r="K37" s="292"/>
      <c r="M37" s="297"/>
      <c r="N37" s="241"/>
      <c r="O37" s="241"/>
    </row>
    <row r="38" spans="2:15" ht="21" customHeight="1">
      <c r="B38" s="237"/>
      <c r="C38" s="241"/>
      <c r="D38" s="241"/>
      <c r="E38" s="241"/>
      <c r="F38" s="241"/>
      <c r="G38" s="241"/>
      <c r="H38" s="241"/>
      <c r="I38" s="241"/>
      <c r="J38" s="241"/>
      <c r="K38" s="292"/>
      <c r="M38" s="241"/>
      <c r="N38" s="241"/>
      <c r="O38" s="241"/>
    </row>
    <row r="39" spans="2:15" ht="30" customHeight="1">
      <c r="B39" s="237"/>
      <c r="C39" s="241" t="s">
        <v>98</v>
      </c>
      <c r="D39" s="241" t="s">
        <v>105</v>
      </c>
      <c r="E39" s="241"/>
      <c r="F39" s="241"/>
      <c r="G39" s="241"/>
      <c r="H39" s="241"/>
      <c r="I39" s="517"/>
      <c r="J39" s="517"/>
      <c r="K39" s="292"/>
      <c r="M39" s="241"/>
      <c r="N39" s="241"/>
      <c r="O39" s="241"/>
    </row>
    <row r="40" spans="2:15">
      <c r="B40" s="237"/>
      <c r="C40" s="250"/>
      <c r="D40" s="241"/>
      <c r="E40" s="241"/>
      <c r="F40" s="241"/>
      <c r="G40" s="241"/>
      <c r="H40" s="241"/>
      <c r="I40" s="518" t="s">
        <v>88</v>
      </c>
      <c r="J40" s="518"/>
      <c r="K40" s="292"/>
      <c r="M40" s="241"/>
      <c r="N40" s="241"/>
      <c r="O40" s="241"/>
    </row>
    <row r="41" spans="2:15" ht="27" customHeight="1">
      <c r="B41" s="237"/>
      <c r="C41" s="249" t="s">
        <v>106</v>
      </c>
      <c r="D41" s="261" t="s">
        <v>107</v>
      </c>
      <c r="E41" s="503" t="s">
        <v>109</v>
      </c>
      <c r="F41" s="504"/>
      <c r="G41" s="505" t="s">
        <v>111</v>
      </c>
      <c r="H41" s="503"/>
      <c r="I41" s="503"/>
      <c r="J41" s="504"/>
      <c r="K41" s="292"/>
      <c r="M41" s="298"/>
      <c r="N41" s="241"/>
      <c r="O41" s="241"/>
    </row>
    <row r="42" spans="2:15" ht="27" customHeight="1">
      <c r="B42" s="237"/>
      <c r="C42" s="251" t="s">
        <v>112</v>
      </c>
      <c r="D42" s="262"/>
      <c r="E42" s="506" t="str">
        <f>IF(D42="","",D42)</f>
        <v/>
      </c>
      <c r="F42" s="507"/>
      <c r="G42" s="277" t="s">
        <v>113</v>
      </c>
      <c r="H42" s="508"/>
      <c r="I42" s="508"/>
      <c r="J42" s="509"/>
      <c r="K42" s="292"/>
      <c r="M42" s="299"/>
      <c r="N42" s="241"/>
      <c r="O42" s="241"/>
    </row>
    <row r="43" spans="2:15" ht="27" customHeight="1">
      <c r="B43" s="237"/>
      <c r="C43" s="252" t="s">
        <v>112</v>
      </c>
      <c r="D43" s="263"/>
      <c r="E43" s="488" t="str">
        <f>IF(D43="","",E42+D43)</f>
        <v/>
      </c>
      <c r="F43" s="489"/>
      <c r="G43" s="278" t="s">
        <v>114</v>
      </c>
      <c r="H43" s="490"/>
      <c r="I43" s="490"/>
      <c r="J43" s="290" t="s">
        <v>47</v>
      </c>
      <c r="K43" s="292"/>
      <c r="M43" s="299"/>
      <c r="N43" s="241"/>
      <c r="O43" s="241"/>
    </row>
    <row r="44" spans="2:15" ht="27" customHeight="1">
      <c r="B44" s="237"/>
      <c r="C44" s="253" t="s">
        <v>112</v>
      </c>
      <c r="D44" s="263"/>
      <c r="E44" s="488" t="str">
        <f>IF(D44="","",E43+D44)</f>
        <v/>
      </c>
      <c r="F44" s="489"/>
      <c r="G44" s="497" t="s">
        <v>85</v>
      </c>
      <c r="H44" s="498"/>
      <c r="I44" s="499" t="s">
        <v>112</v>
      </c>
      <c r="J44" s="500"/>
      <c r="K44" s="292"/>
      <c r="M44" s="297"/>
      <c r="N44" s="241"/>
      <c r="O44" s="241"/>
    </row>
    <row r="45" spans="2:15" ht="27" customHeight="1">
      <c r="B45" s="237"/>
      <c r="C45" s="253" t="s">
        <v>112</v>
      </c>
      <c r="D45" s="263"/>
      <c r="E45" s="488" t="str">
        <f>IF(D45="","",E44+D45)</f>
        <v/>
      </c>
      <c r="F45" s="489"/>
      <c r="G45" s="279" t="s">
        <v>113</v>
      </c>
      <c r="H45" s="501"/>
      <c r="I45" s="501"/>
      <c r="J45" s="502"/>
      <c r="K45" s="292"/>
    </row>
    <row r="46" spans="2:15" ht="27" customHeight="1">
      <c r="B46" s="237"/>
      <c r="C46" s="253" t="s">
        <v>112</v>
      </c>
      <c r="D46" s="263"/>
      <c r="E46" s="488" t="str">
        <f>IF(D46="","",E45+D46)</f>
        <v/>
      </c>
      <c r="F46" s="489"/>
      <c r="G46" s="278" t="s">
        <v>114</v>
      </c>
      <c r="H46" s="490"/>
      <c r="I46" s="490"/>
      <c r="J46" s="290" t="s">
        <v>47</v>
      </c>
      <c r="K46" s="292"/>
    </row>
    <row r="47" spans="2:15" ht="27" customHeight="1">
      <c r="B47" s="237"/>
      <c r="C47" s="254" t="s">
        <v>112</v>
      </c>
      <c r="D47" s="264"/>
      <c r="E47" s="491" t="str">
        <f>IF(D47="","",E46+D47)</f>
        <v/>
      </c>
      <c r="F47" s="492"/>
      <c r="G47" s="493" t="s">
        <v>85</v>
      </c>
      <c r="H47" s="494"/>
      <c r="I47" s="495" t="s">
        <v>112</v>
      </c>
      <c r="J47" s="496"/>
      <c r="K47" s="292"/>
    </row>
    <row r="48" spans="2:15">
      <c r="B48" s="238"/>
      <c r="C48" s="255"/>
      <c r="D48" s="255"/>
      <c r="E48" s="255"/>
      <c r="F48" s="255"/>
      <c r="G48" s="255"/>
      <c r="H48" s="255"/>
      <c r="I48" s="255"/>
      <c r="J48" s="255"/>
      <c r="K48" s="293"/>
    </row>
  </sheetData>
  <mergeCells count="53">
    <mergeCell ref="D3:E3"/>
    <mergeCell ref="F3:I3"/>
    <mergeCell ref="G4:J4"/>
    <mergeCell ref="I5:J5"/>
    <mergeCell ref="E6:J6"/>
    <mergeCell ref="E7:F7"/>
    <mergeCell ref="G7:J7"/>
    <mergeCell ref="E8:J8"/>
    <mergeCell ref="E9:J9"/>
    <mergeCell ref="E10:J10"/>
    <mergeCell ref="E11:J11"/>
    <mergeCell ref="E12:J12"/>
    <mergeCell ref="I14:J14"/>
    <mergeCell ref="E15:J15"/>
    <mergeCell ref="E16:H16"/>
    <mergeCell ref="E17:H17"/>
    <mergeCell ref="E30:J30"/>
    <mergeCell ref="G32:J32"/>
    <mergeCell ref="I33:J33"/>
    <mergeCell ref="C34:F34"/>
    <mergeCell ref="G34:H34"/>
    <mergeCell ref="I34:J34"/>
    <mergeCell ref="C16:C17"/>
    <mergeCell ref="D16:D17"/>
    <mergeCell ref="D18:D19"/>
    <mergeCell ref="D27:D28"/>
    <mergeCell ref="C35:F35"/>
    <mergeCell ref="G35:H35"/>
    <mergeCell ref="I35:J35"/>
    <mergeCell ref="C36:F36"/>
    <mergeCell ref="G36:H36"/>
    <mergeCell ref="I36:J36"/>
    <mergeCell ref="C37:F37"/>
    <mergeCell ref="G37:H37"/>
    <mergeCell ref="I37:J37"/>
    <mergeCell ref="I39:J39"/>
    <mergeCell ref="I40:J40"/>
    <mergeCell ref="E41:F41"/>
    <mergeCell ref="G41:J41"/>
    <mergeCell ref="E42:F42"/>
    <mergeCell ref="H42:J42"/>
    <mergeCell ref="E43:F43"/>
    <mergeCell ref="H43:I43"/>
    <mergeCell ref="E44:F44"/>
    <mergeCell ref="G44:H44"/>
    <mergeCell ref="I44:J44"/>
    <mergeCell ref="E45:F45"/>
    <mergeCell ref="H45:J45"/>
    <mergeCell ref="E46:F46"/>
    <mergeCell ref="H46:I46"/>
    <mergeCell ref="E47:F47"/>
    <mergeCell ref="G47:H47"/>
    <mergeCell ref="I47:J47"/>
  </mergeCells>
  <phoneticPr fontId="2"/>
  <pageMargins left="0.7" right="0.7" top="0.75" bottom="0.75" header="0.3" footer="0.3"/>
  <pageSetup paperSize="9" scale="99" orientation="portrait" r:id="rId1"/>
  <rowBreaks count="1" manualBreakCount="1">
    <brk id="30" min="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C23"/>
  <sheetViews>
    <sheetView topLeftCell="A16" workbookViewId="0">
      <selection activeCell="C15" sqref="C15"/>
    </sheetView>
  </sheetViews>
  <sheetFormatPr defaultRowHeight="18"/>
  <cols>
    <col min="1" max="1" width="10.69921875" style="2" customWidth="1"/>
    <col min="2" max="2" width="20.69921875" style="2" customWidth="1"/>
    <col min="3" max="3" width="55.69921875" style="17" customWidth="1"/>
    <col min="4" max="4" width="8.796875" style="3" customWidth="1"/>
    <col min="5" max="16384" width="8.796875" style="3"/>
  </cols>
  <sheetData>
    <row r="2" spans="1:3" ht="40.049999999999997" customHeight="1">
      <c r="A2" s="544" t="s">
        <v>227</v>
      </c>
      <c r="B2" s="544"/>
      <c r="C2" s="544"/>
    </row>
    <row r="5" spans="1:3" s="302" customFormat="1" ht="31.8" customHeight="1">
      <c r="A5" s="303" t="s">
        <v>199</v>
      </c>
      <c r="B5" s="303" t="s">
        <v>136</v>
      </c>
      <c r="C5" s="314" t="s">
        <v>144</v>
      </c>
    </row>
    <row r="6" spans="1:3">
      <c r="A6" s="545" t="s">
        <v>17</v>
      </c>
      <c r="B6" s="305" t="s">
        <v>135</v>
      </c>
      <c r="C6" s="315"/>
    </row>
    <row r="7" spans="1:3">
      <c r="A7" s="545"/>
      <c r="B7" s="306" t="s">
        <v>4</v>
      </c>
      <c r="C7" s="316"/>
    </row>
    <row r="8" spans="1:3">
      <c r="A8" s="545"/>
      <c r="B8" s="306" t="s">
        <v>128</v>
      </c>
      <c r="C8" s="316"/>
    </row>
    <row r="9" spans="1:3">
      <c r="A9" s="545"/>
      <c r="B9" s="306" t="s">
        <v>207</v>
      </c>
      <c r="C9" s="316" t="s">
        <v>218</v>
      </c>
    </row>
    <row r="10" spans="1:3">
      <c r="A10" s="545"/>
      <c r="B10" s="306" t="s">
        <v>177</v>
      </c>
      <c r="C10" s="316"/>
    </row>
    <row r="11" spans="1:3">
      <c r="A11" s="546" t="s">
        <v>21</v>
      </c>
      <c r="B11" s="307" t="s">
        <v>21</v>
      </c>
      <c r="C11" s="317"/>
    </row>
    <row r="12" spans="1:3">
      <c r="A12" s="547"/>
      <c r="B12" s="308" t="s">
        <v>210</v>
      </c>
      <c r="C12" s="318" t="s">
        <v>212</v>
      </c>
    </row>
    <row r="13" spans="1:3">
      <c r="A13" s="548" t="s">
        <v>200</v>
      </c>
      <c r="B13" s="309" t="s">
        <v>26</v>
      </c>
      <c r="C13" s="319" t="s">
        <v>223</v>
      </c>
    </row>
    <row r="14" spans="1:3" ht="139.94999999999999" customHeight="1">
      <c r="A14" s="549"/>
      <c r="B14" s="310" t="s">
        <v>158</v>
      </c>
      <c r="C14" s="320" t="s">
        <v>30</v>
      </c>
    </row>
    <row r="15" spans="1:3" ht="64.95" customHeight="1">
      <c r="A15" s="549"/>
      <c r="B15" s="310" t="s">
        <v>174</v>
      </c>
      <c r="C15" s="320" t="s">
        <v>225</v>
      </c>
    </row>
    <row r="16" spans="1:3" ht="36" customHeight="1">
      <c r="A16" s="549"/>
      <c r="B16" s="310" t="s">
        <v>119</v>
      </c>
      <c r="C16" s="320" t="s">
        <v>232</v>
      </c>
    </row>
    <row r="17" spans="1:3" ht="60" customHeight="1">
      <c r="A17" s="549"/>
      <c r="B17" s="310" t="s">
        <v>159</v>
      </c>
      <c r="C17" s="320" t="s">
        <v>229</v>
      </c>
    </row>
    <row r="18" spans="1:3" ht="68.400000000000006" customHeight="1">
      <c r="A18" s="549"/>
      <c r="B18" s="311" t="s">
        <v>176</v>
      </c>
      <c r="C18" s="321" t="s">
        <v>230</v>
      </c>
    </row>
    <row r="19" spans="1:3">
      <c r="A19" s="549"/>
      <c r="B19" s="310" t="s">
        <v>167</v>
      </c>
      <c r="C19" s="322" t="s">
        <v>127</v>
      </c>
    </row>
    <row r="20" spans="1:3" ht="26.4">
      <c r="A20" s="548"/>
      <c r="B20" s="310" t="s">
        <v>79</v>
      </c>
      <c r="C20" s="321" t="s">
        <v>307</v>
      </c>
    </row>
    <row r="21" spans="1:3">
      <c r="A21" s="549"/>
      <c r="B21" s="310" t="s">
        <v>169</v>
      </c>
      <c r="C21" s="323" t="s">
        <v>161</v>
      </c>
    </row>
    <row r="22" spans="1:3">
      <c r="A22" s="549"/>
      <c r="B22" s="312" t="s">
        <v>171</v>
      </c>
      <c r="C22" s="324" t="s">
        <v>191</v>
      </c>
    </row>
    <row r="23" spans="1:3">
      <c r="A23" s="304" t="s">
        <v>201</v>
      </c>
      <c r="B23" s="313" t="s">
        <v>25</v>
      </c>
      <c r="C23" s="325"/>
    </row>
  </sheetData>
  <mergeCells count="4">
    <mergeCell ref="A2:C2"/>
    <mergeCell ref="A6:A10"/>
    <mergeCell ref="A11:A12"/>
    <mergeCell ref="A13:A22"/>
  </mergeCells>
  <phoneticPr fontId="2"/>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★使い方の説明★</vt:lpstr>
      <vt:lpstr>基本情報</vt:lpstr>
      <vt:lpstr>出納簿</vt:lpstr>
      <vt:lpstr>入力シート</vt:lpstr>
      <vt:lpstr>収支報告書（1月）</vt:lpstr>
      <vt:lpstr>参加者別細目書</vt:lpstr>
      <vt:lpstr>細目書内訳</vt:lpstr>
      <vt:lpstr>収支決算書（3月）</vt:lpstr>
      <vt:lpstr>収支項目</vt:lpstr>
      <vt:lpstr>所得計算表</vt:lpstr>
      <vt:lpstr>★使い方の説明★!Print_Area</vt:lpstr>
      <vt:lpstr>細目書内訳!Print_Area</vt:lpstr>
      <vt:lpstr>参加者別細目書!Print_Area</vt:lpstr>
      <vt:lpstr>'収支決算書（3月）'!Print_Area</vt:lpstr>
      <vt:lpstr>'収支報告書（1月）'!Print_Area</vt:lpstr>
      <vt:lpstr>出納簿!Print_Area</vt:lpstr>
      <vt:lpstr>所得計算表!Print_Area</vt:lpstr>
      <vt:lpstr>入力シート!Print_Area</vt:lpstr>
      <vt:lpstr>★使い方の説明★!Print_Titles</vt:lpstr>
      <vt:lpstr>細目書内訳!Print_Titles</vt:lpstr>
      <vt:lpstr>参加者別細目書!Print_Titles</vt:lpstr>
      <vt:lpstr>出納簿!Print_Titles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2025-01-15T05:38:25Z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2023-12-06T01:57:25Z</vt:filetime>
  </property>
</Properties>
</file>