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E0FF0D58-9039-4534-9C5C-501E3767C361}" xr6:coauthVersionLast="36" xr6:coauthVersionMax="36" xr10:uidLastSave="{00000000-0000-0000-0000-000000000000}"/>
  <bookViews>
    <workbookView xWindow="0" yWindow="0" windowWidth="17280" windowHeight="7152" tabRatio="825" activeTab="1"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所得計算表!$A$1:$J$521</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G102" i="10"/>
  <c r="F102" i="10"/>
  <c r="C102" i="10"/>
  <c r="D101" i="5" s="1"/>
  <c r="B102" i="10"/>
  <c r="C101" i="5" s="1"/>
  <c r="M101" i="10"/>
  <c r="K100" i="5" s="1"/>
  <c r="G101" i="10"/>
  <c r="F101" i="10"/>
  <c r="C101" i="10"/>
  <c r="D100" i="5" s="1"/>
  <c r="B101" i="10"/>
  <c r="C100" i="5" s="1"/>
  <c r="M100" i="10"/>
  <c r="G100" i="10"/>
  <c r="F100" i="10"/>
  <c r="C100" i="10"/>
  <c r="D99" i="5" s="1"/>
  <c r="B100" i="10"/>
  <c r="C99" i="5" s="1"/>
  <c r="M99" i="10"/>
  <c r="G99" i="10"/>
  <c r="F99" i="10"/>
  <c r="C99" i="10"/>
  <c r="D98" i="5" s="1"/>
  <c r="B99" i="10"/>
  <c r="C98" i="5" s="1"/>
  <c r="M98" i="10"/>
  <c r="G98" i="10"/>
  <c r="F98" i="10"/>
  <c r="C98" i="10"/>
  <c r="B98" i="10"/>
  <c r="C97" i="5" s="1"/>
  <c r="M97" i="10"/>
  <c r="K96" i="5" s="1"/>
  <c r="G97" i="10"/>
  <c r="F97" i="10"/>
  <c r="C97" i="10"/>
  <c r="D96" i="5" s="1"/>
  <c r="B97" i="10"/>
  <c r="C96" i="5" s="1"/>
  <c r="M96" i="10"/>
  <c r="K95" i="5" s="1"/>
  <c r="G96" i="10"/>
  <c r="F96" i="10"/>
  <c r="C96" i="10"/>
  <c r="D95" i="5" s="1"/>
  <c r="B96" i="10"/>
  <c r="C95" i="5" s="1"/>
  <c r="M95" i="10"/>
  <c r="G95" i="10"/>
  <c r="F95" i="10"/>
  <c r="C95" i="10"/>
  <c r="D94" i="5" s="1"/>
  <c r="B95" i="10"/>
  <c r="C94" i="5" s="1"/>
  <c r="M94" i="10"/>
  <c r="K93" i="5" s="1"/>
  <c r="G94" i="10"/>
  <c r="F94" i="10"/>
  <c r="C94" i="10"/>
  <c r="D93" i="5" s="1"/>
  <c r="B94" i="10"/>
  <c r="C93" i="5" s="1"/>
  <c r="M93" i="10"/>
  <c r="K92" i="5" s="1"/>
  <c r="G93" i="10"/>
  <c r="F93" i="10"/>
  <c r="C93" i="10"/>
  <c r="D92" i="5" s="1"/>
  <c r="B93" i="10"/>
  <c r="C92" i="5" s="1"/>
  <c r="M92" i="10"/>
  <c r="G92" i="10"/>
  <c r="F92" i="10"/>
  <c r="C92" i="10"/>
  <c r="D91" i="5" s="1"/>
  <c r="B92" i="10"/>
  <c r="C91" i="5" s="1"/>
  <c r="M91" i="10"/>
  <c r="K90" i="5" s="1"/>
  <c r="G91" i="10"/>
  <c r="F91" i="10"/>
  <c r="C91" i="10"/>
  <c r="D90" i="5" s="1"/>
  <c r="B91" i="10"/>
  <c r="C90" i="5" s="1"/>
  <c r="M90" i="10"/>
  <c r="G90" i="10"/>
  <c r="F90" i="10"/>
  <c r="C90" i="10"/>
  <c r="D89" i="5" s="1"/>
  <c r="B90" i="10"/>
  <c r="C89" i="5" s="1"/>
  <c r="M89" i="10"/>
  <c r="K88" i="5" s="1"/>
  <c r="G89" i="10"/>
  <c r="F89" i="10"/>
  <c r="C89" i="10"/>
  <c r="D88" i="5" s="1"/>
  <c r="B89" i="10"/>
  <c r="M88" i="10"/>
  <c r="G88" i="10"/>
  <c r="F88" i="10"/>
  <c r="C88" i="10"/>
  <c r="D87" i="5" s="1"/>
  <c r="B88" i="10"/>
  <c r="C87" i="5" s="1"/>
  <c r="M87" i="10"/>
  <c r="G87" i="10"/>
  <c r="F87" i="10"/>
  <c r="C87" i="10"/>
  <c r="D86" i="5" s="1"/>
  <c r="B87" i="10"/>
  <c r="C86" i="5" s="1"/>
  <c r="M86" i="10"/>
  <c r="G86" i="10"/>
  <c r="F86" i="10"/>
  <c r="C86" i="10"/>
  <c r="B86" i="10"/>
  <c r="C85" i="5" s="1"/>
  <c r="M85" i="10"/>
  <c r="K84" i="5" s="1"/>
  <c r="G85" i="10"/>
  <c r="F85" i="10"/>
  <c r="C85" i="10"/>
  <c r="D84" i="5" s="1"/>
  <c r="B85" i="10"/>
  <c r="C84" i="5" s="1"/>
  <c r="M84" i="10"/>
  <c r="K83" i="5" s="1"/>
  <c r="G84" i="10"/>
  <c r="F84" i="10"/>
  <c r="C84" i="10"/>
  <c r="D83" i="5" s="1"/>
  <c r="B84" i="10"/>
  <c r="M83" i="10"/>
  <c r="G83" i="10"/>
  <c r="F83" i="10"/>
  <c r="C83" i="10"/>
  <c r="D82" i="5" s="1"/>
  <c r="B83" i="10"/>
  <c r="C82" i="5" s="1"/>
  <c r="M82" i="10"/>
  <c r="K81" i="5" s="1"/>
  <c r="G82" i="10"/>
  <c r="F82" i="10"/>
  <c r="C82" i="10"/>
  <c r="D81" i="5" s="1"/>
  <c r="B82" i="10"/>
  <c r="C81" i="5" s="1"/>
  <c r="M81" i="10"/>
  <c r="K80" i="5" s="1"/>
  <c r="G81" i="10"/>
  <c r="F81" i="10"/>
  <c r="C81" i="10"/>
  <c r="D80" i="5" s="1"/>
  <c r="B81" i="10"/>
  <c r="C80" i="5" s="1"/>
  <c r="M80" i="10"/>
  <c r="G80" i="10"/>
  <c r="F80" i="10"/>
  <c r="C80" i="10"/>
  <c r="D79" i="5" s="1"/>
  <c r="B80" i="10"/>
  <c r="C79" i="5" s="1"/>
  <c r="M79" i="10"/>
  <c r="K78" i="5" s="1"/>
  <c r="G79" i="10"/>
  <c r="F79" i="10"/>
  <c r="C79" i="10"/>
  <c r="D78" i="5" s="1"/>
  <c r="B79" i="10"/>
  <c r="C78" i="5" s="1"/>
  <c r="M78" i="10"/>
  <c r="G78" i="10"/>
  <c r="F78" i="10"/>
  <c r="C78" i="10"/>
  <c r="D77" i="5" s="1"/>
  <c r="B78" i="10"/>
  <c r="C77" i="5" s="1"/>
  <c r="M77" i="10"/>
  <c r="K76" i="5" s="1"/>
  <c r="G77" i="10"/>
  <c r="F77" i="10"/>
  <c r="C77" i="10"/>
  <c r="D76" i="5" s="1"/>
  <c r="B77" i="10"/>
  <c r="C76" i="5" s="1"/>
  <c r="M76" i="10"/>
  <c r="G76" i="10"/>
  <c r="F76" i="10"/>
  <c r="C76" i="10"/>
  <c r="B76" i="10"/>
  <c r="C75" i="5" s="1"/>
  <c r="M75" i="10"/>
  <c r="G75" i="10"/>
  <c r="F75" i="10"/>
  <c r="C75" i="10"/>
  <c r="B75" i="10"/>
  <c r="C74" i="5" s="1"/>
  <c r="M74" i="10"/>
  <c r="G74" i="10"/>
  <c r="F74" i="10"/>
  <c r="C74" i="10"/>
  <c r="D73" i="5" s="1"/>
  <c r="B74" i="10"/>
  <c r="C73" i="5" s="1"/>
  <c r="M73" i="10"/>
  <c r="K72" i="5" s="1"/>
  <c r="G73" i="10"/>
  <c r="F73" i="10"/>
  <c r="C73" i="10"/>
  <c r="D72" i="5" s="1"/>
  <c r="B73" i="10"/>
  <c r="C72" i="5" s="1"/>
  <c r="M72" i="10"/>
  <c r="K71" i="5" s="1"/>
  <c r="G72" i="10"/>
  <c r="F72" i="10"/>
  <c r="C72" i="10"/>
  <c r="D71" i="5" s="1"/>
  <c r="B72" i="10"/>
  <c r="C71" i="5" s="1"/>
  <c r="M71" i="10"/>
  <c r="G71" i="10"/>
  <c r="F71" i="10"/>
  <c r="C71" i="10"/>
  <c r="B71" i="10"/>
  <c r="C70" i="5" s="1"/>
  <c r="M70" i="10"/>
  <c r="K69" i="5" s="1"/>
  <c r="G70" i="10"/>
  <c r="F70" i="10"/>
  <c r="C70" i="10"/>
  <c r="D69" i="5" s="1"/>
  <c r="B70" i="10"/>
  <c r="C69" i="5" s="1"/>
  <c r="M69" i="10"/>
  <c r="K68" i="5" s="1"/>
  <c r="G69" i="10"/>
  <c r="F69" i="10"/>
  <c r="C69" i="10"/>
  <c r="B69" i="10"/>
  <c r="C68" i="5" s="1"/>
  <c r="M68" i="10"/>
  <c r="G68" i="10"/>
  <c r="F68" i="10"/>
  <c r="C68" i="10"/>
  <c r="D67" i="5" s="1"/>
  <c r="B68" i="10"/>
  <c r="C67" i="5" s="1"/>
  <c r="M67" i="10"/>
  <c r="G67" i="10"/>
  <c r="F67" i="10"/>
  <c r="C67" i="10"/>
  <c r="B67" i="10"/>
  <c r="M66" i="10"/>
  <c r="G66" i="10"/>
  <c r="F66" i="10"/>
  <c r="C66" i="10"/>
  <c r="D65" i="5" s="1"/>
  <c r="B66" i="10"/>
  <c r="C65" i="5" s="1"/>
  <c r="M65" i="10"/>
  <c r="K64" i="5" s="1"/>
  <c r="G65" i="10"/>
  <c r="F65" i="10"/>
  <c r="C65" i="10"/>
  <c r="D64" i="5" s="1"/>
  <c r="B65" i="10"/>
  <c r="C64" i="5" s="1"/>
  <c r="M64" i="10"/>
  <c r="G64" i="10"/>
  <c r="F64" i="10"/>
  <c r="C64" i="10"/>
  <c r="D63" i="5" s="1"/>
  <c r="B64" i="10"/>
  <c r="C63" i="5" s="1"/>
  <c r="M63" i="10"/>
  <c r="G63" i="10"/>
  <c r="F63" i="10"/>
  <c r="C63" i="10"/>
  <c r="D62" i="5" s="1"/>
  <c r="B63" i="10"/>
  <c r="C62" i="5" s="1"/>
  <c r="M62" i="10"/>
  <c r="G62" i="10"/>
  <c r="F62" i="10"/>
  <c r="C62" i="10"/>
  <c r="B62" i="10"/>
  <c r="C61" i="5" s="1"/>
  <c r="M61" i="10"/>
  <c r="K60" i="5" s="1"/>
  <c r="G61" i="10"/>
  <c r="F61" i="10"/>
  <c r="C61" i="10"/>
  <c r="D60" i="5" s="1"/>
  <c r="B61" i="10"/>
  <c r="C60" i="5" s="1"/>
  <c r="M60" i="10"/>
  <c r="K59" i="5" s="1"/>
  <c r="G60" i="10"/>
  <c r="F60" i="10"/>
  <c r="C60" i="10"/>
  <c r="B60" i="10"/>
  <c r="C59" i="5" s="1"/>
  <c r="M59" i="10"/>
  <c r="G59" i="10"/>
  <c r="F59" i="10"/>
  <c r="C59" i="10"/>
  <c r="D58" i="5" s="1"/>
  <c r="B59" i="10"/>
  <c r="C58" i="5" s="1"/>
  <c r="M58" i="10"/>
  <c r="K57" i="5" s="1"/>
  <c r="G58" i="10"/>
  <c r="F58" i="10"/>
  <c r="C58" i="10"/>
  <c r="D57" i="5" s="1"/>
  <c r="B58" i="10"/>
  <c r="C57" i="5" s="1"/>
  <c r="M57" i="10"/>
  <c r="K56" i="5" s="1"/>
  <c r="G57" i="10"/>
  <c r="F57" i="10"/>
  <c r="C57" i="10"/>
  <c r="B57" i="10"/>
  <c r="C56" i="5" s="1"/>
  <c r="M56" i="10"/>
  <c r="G56" i="10"/>
  <c r="F56" i="10"/>
  <c r="C56" i="10"/>
  <c r="D55" i="5" s="1"/>
  <c r="B56" i="10"/>
  <c r="C55" i="5" s="1"/>
  <c r="M55" i="10"/>
  <c r="K54" i="5" s="1"/>
  <c r="G55" i="10"/>
  <c r="F55" i="10"/>
  <c r="C55" i="10"/>
  <c r="D54" i="5" s="1"/>
  <c r="B55" i="10"/>
  <c r="M54" i="10"/>
  <c r="G54" i="10"/>
  <c r="F54" i="10"/>
  <c r="C54" i="10"/>
  <c r="D53" i="5" s="1"/>
  <c r="B54" i="10"/>
  <c r="C53" i="5" s="1"/>
  <c r="M53" i="10"/>
  <c r="K52" i="5" s="1"/>
  <c r="G53" i="10"/>
  <c r="F53" i="10"/>
  <c r="C53" i="10"/>
  <c r="D52" i="5" s="1"/>
  <c r="B53" i="10"/>
  <c r="M52" i="10"/>
  <c r="G52" i="10"/>
  <c r="F52" i="10"/>
  <c r="C52" i="10"/>
  <c r="D51" i="5" s="1"/>
  <c r="B52" i="10"/>
  <c r="C51" i="5" s="1"/>
  <c r="M51" i="10"/>
  <c r="G51" i="10"/>
  <c r="F51" i="10"/>
  <c r="C51" i="10"/>
  <c r="D50" i="5" s="1"/>
  <c r="B51" i="10"/>
  <c r="C50" i="5" s="1"/>
  <c r="M50" i="10"/>
  <c r="G50" i="10"/>
  <c r="F50" i="10"/>
  <c r="C50" i="10"/>
  <c r="B50" i="10"/>
  <c r="M49" i="10"/>
  <c r="K48" i="5" s="1"/>
  <c r="G49" i="10"/>
  <c r="F49" i="10"/>
  <c r="C49" i="10"/>
  <c r="D48" i="5" s="1"/>
  <c r="B49" i="10"/>
  <c r="C48" i="5" s="1"/>
  <c r="M48" i="10"/>
  <c r="K47" i="5" s="1"/>
  <c r="G48" i="10"/>
  <c r="F48" i="10"/>
  <c r="C48" i="10"/>
  <c r="B48" i="10"/>
  <c r="C47" i="5" s="1"/>
  <c r="M47" i="10"/>
  <c r="G47" i="10"/>
  <c r="F47" i="10"/>
  <c r="C47" i="10"/>
  <c r="D46" i="5" s="1"/>
  <c r="B47" i="10"/>
  <c r="C46" i="5" s="1"/>
  <c r="M46" i="10"/>
  <c r="K45" i="5" s="1"/>
  <c r="G46" i="10"/>
  <c r="F46" i="10"/>
  <c r="C46" i="10"/>
  <c r="D45" i="5" s="1"/>
  <c r="B46" i="10"/>
  <c r="C45" i="5" s="1"/>
  <c r="M45" i="10"/>
  <c r="K44" i="5" s="1"/>
  <c r="G45" i="10"/>
  <c r="F45" i="10"/>
  <c r="C45" i="10"/>
  <c r="D44" i="5" s="1"/>
  <c r="B45" i="10"/>
  <c r="C44" i="5" s="1"/>
  <c r="M44" i="10"/>
  <c r="G44" i="10"/>
  <c r="F44" i="10"/>
  <c r="C44" i="10"/>
  <c r="D43" i="5" s="1"/>
  <c r="B44" i="10"/>
  <c r="C43" i="5" s="1"/>
  <c r="M43" i="10"/>
  <c r="K42" i="5" s="1"/>
  <c r="G43" i="10"/>
  <c r="F43" i="10"/>
  <c r="C43" i="10"/>
  <c r="D42" i="5" s="1"/>
  <c r="B43" i="10"/>
  <c r="M42" i="10"/>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G38" i="10"/>
  <c r="F38" i="10"/>
  <c r="C38" i="10"/>
  <c r="D37" i="5" s="1"/>
  <c r="B38" i="10"/>
  <c r="C37" i="5" s="1"/>
  <c r="M37" i="10"/>
  <c r="K36" i="5" s="1"/>
  <c r="G37" i="10"/>
  <c r="F37" i="10"/>
  <c r="C37" i="10"/>
  <c r="D36" i="5" s="1"/>
  <c r="B37" i="10"/>
  <c r="C36" i="5" s="1"/>
  <c r="M36" i="10"/>
  <c r="K35" i="5" s="1"/>
  <c r="G36" i="10"/>
  <c r="F36" i="10"/>
  <c r="C36" i="10"/>
  <c r="D35" i="5" s="1"/>
  <c r="B36" i="10"/>
  <c r="C35" i="5" s="1"/>
  <c r="M35" i="10"/>
  <c r="G35" i="10"/>
  <c r="F35" i="10"/>
  <c r="C35" i="10"/>
  <c r="B35" i="10"/>
  <c r="C34" i="5" s="1"/>
  <c r="M34" i="10"/>
  <c r="K33" i="5" s="1"/>
  <c r="G34" i="10"/>
  <c r="F34" i="10"/>
  <c r="C34" i="10"/>
  <c r="D33" i="5" s="1"/>
  <c r="B34" i="10"/>
  <c r="C33" i="5" s="1"/>
  <c r="M33" i="10"/>
  <c r="K32" i="5" s="1"/>
  <c r="G33" i="10"/>
  <c r="F33" i="10"/>
  <c r="C33" i="10"/>
  <c r="D32" i="5" s="1"/>
  <c r="B33" i="10"/>
  <c r="C32" i="5" s="1"/>
  <c r="M32" i="10"/>
  <c r="G32" i="10"/>
  <c r="F32" i="10"/>
  <c r="C32" i="10"/>
  <c r="D31" i="5" s="1"/>
  <c r="B32" i="10"/>
  <c r="C31" i="5" s="1"/>
  <c r="M31" i="10"/>
  <c r="K30" i="5" s="1"/>
  <c r="G31" i="10"/>
  <c r="F31" i="10"/>
  <c r="C31" i="10"/>
  <c r="D30" i="5" s="1"/>
  <c r="B31" i="10"/>
  <c r="C30" i="5" s="1"/>
  <c r="M30" i="10"/>
  <c r="G30" i="10"/>
  <c r="F30" i="10"/>
  <c r="C30" i="10"/>
  <c r="D29" i="5" s="1"/>
  <c r="B30" i="10"/>
  <c r="C29" i="5" s="1"/>
  <c r="M29" i="10"/>
  <c r="K28" i="5" s="1"/>
  <c r="G29" i="10"/>
  <c r="F29" i="10"/>
  <c r="C29" i="10"/>
  <c r="D28" i="5" s="1"/>
  <c r="B29" i="10"/>
  <c r="M28" i="10"/>
  <c r="G28" i="10"/>
  <c r="F28" i="10"/>
  <c r="C28" i="10"/>
  <c r="B28" i="10"/>
  <c r="C27" i="5" s="1"/>
  <c r="M27" i="10"/>
  <c r="G27" i="10"/>
  <c r="F27" i="10"/>
  <c r="C27" i="10"/>
  <c r="B27" i="10"/>
  <c r="C26" i="5" s="1"/>
  <c r="M26" i="10"/>
  <c r="G26" i="10"/>
  <c r="F26" i="10"/>
  <c r="C26" i="10"/>
  <c r="D25" i="5" s="1"/>
  <c r="B26" i="10"/>
  <c r="C25" i="5" s="1"/>
  <c r="M25" i="10"/>
  <c r="K24" i="5" s="1"/>
  <c r="G25" i="10"/>
  <c r="F25" i="10"/>
  <c r="C25" i="10"/>
  <c r="D24" i="5" s="1"/>
  <c r="B25" i="10"/>
  <c r="C24" i="5" s="1"/>
  <c r="M24" i="10"/>
  <c r="K23" i="5" s="1"/>
  <c r="G24" i="10"/>
  <c r="F24" i="10"/>
  <c r="C24" i="10"/>
  <c r="D23" i="5" s="1"/>
  <c r="B24" i="10"/>
  <c r="C23" i="5" s="1"/>
  <c r="M23" i="10"/>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G18" i="10"/>
  <c r="F18" i="10"/>
  <c r="C18" i="10"/>
  <c r="D17" i="5" s="1"/>
  <c r="B18" i="10"/>
  <c r="C17" i="5" s="1"/>
  <c r="M17" i="10"/>
  <c r="K16" i="5" s="1"/>
  <c r="G17" i="10"/>
  <c r="F17" i="10"/>
  <c r="C17" i="10"/>
  <c r="D16" i="5" s="1"/>
  <c r="B17" i="10"/>
  <c r="C16" i="5" s="1"/>
  <c r="M16" i="10"/>
  <c r="G16" i="10"/>
  <c r="F16" i="10"/>
  <c r="C16" i="10"/>
  <c r="B16" i="10"/>
  <c r="M15" i="10"/>
  <c r="G15" i="10"/>
  <c r="F15" i="10"/>
  <c r="C15" i="10"/>
  <c r="D14" i="5" s="1"/>
  <c r="B15" i="10"/>
  <c r="C14" i="5" s="1"/>
  <c r="M14" i="10"/>
  <c r="M103" i="10" s="1"/>
  <c r="G14" i="10"/>
  <c r="F14" i="10"/>
  <c r="C14" i="10"/>
  <c r="D13" i="5" s="1"/>
  <c r="B14" i="10"/>
  <c r="C13" i="5" s="1"/>
  <c r="H9" i="10"/>
  <c r="B3" i="10"/>
  <c r="C102" i="5"/>
  <c r="K101" i="5"/>
  <c r="K99" i="5"/>
  <c r="K98" i="5"/>
  <c r="K97" i="5"/>
  <c r="D97" i="5"/>
  <c r="K94" i="5"/>
  <c r="K91" i="5"/>
  <c r="K89" i="5"/>
  <c r="C88" i="5"/>
  <c r="K87" i="5"/>
  <c r="K86" i="5"/>
  <c r="K85" i="5"/>
  <c r="D85" i="5"/>
  <c r="C83" i="5"/>
  <c r="K82" i="5"/>
  <c r="K79" i="5"/>
  <c r="K77" i="5"/>
  <c r="K75" i="5"/>
  <c r="D75" i="5"/>
  <c r="K74" i="5"/>
  <c r="D74" i="5"/>
  <c r="K73" i="5"/>
  <c r="K70" i="5"/>
  <c r="D70" i="5"/>
  <c r="D68" i="5"/>
  <c r="K67" i="5"/>
  <c r="K66" i="5"/>
  <c r="D66" i="5"/>
  <c r="C66" i="5"/>
  <c r="K65" i="5"/>
  <c r="K63" i="5"/>
  <c r="K62" i="5"/>
  <c r="K61" i="5"/>
  <c r="D61" i="5"/>
  <c r="D59" i="5"/>
  <c r="K58" i="5"/>
  <c r="D56" i="5"/>
  <c r="K55" i="5"/>
  <c r="C54" i="5"/>
  <c r="K53" i="5"/>
  <c r="C52" i="5"/>
  <c r="K51" i="5"/>
  <c r="K50" i="5"/>
  <c r="K49" i="5"/>
  <c r="D49" i="5"/>
  <c r="C49" i="5"/>
  <c r="D47" i="5"/>
  <c r="K46" i="5"/>
  <c r="K43" i="5"/>
  <c r="C42" i="5"/>
  <c r="K41" i="5"/>
  <c r="K39" i="5"/>
  <c r="K38" i="5"/>
  <c r="K37" i="5"/>
  <c r="K34" i="5"/>
  <c r="D34" i="5"/>
  <c r="K31" i="5"/>
  <c r="K29" i="5"/>
  <c r="C28" i="5"/>
  <c r="K27" i="5"/>
  <c r="D27" i="5"/>
  <c r="K26" i="5"/>
  <c r="D26" i="5"/>
  <c r="K25" i="5"/>
  <c r="K22" i="5"/>
  <c r="D22" i="5"/>
  <c r="K19" i="5"/>
  <c r="K17" i="5"/>
  <c r="K15" i="5"/>
  <c r="D15" i="5"/>
  <c r="C15" i="5"/>
  <c r="K14" i="5"/>
  <c r="K13" i="5"/>
  <c r="F9" i="5"/>
  <c r="C3" i="5"/>
  <c r="Q57" i="3"/>
  <c r="Q56" i="3"/>
  <c r="Q55" i="3"/>
  <c r="J46" i="3"/>
  <c r="F46" i="3"/>
  <c r="D44" i="3"/>
  <c r="AD39" i="3"/>
  <c r="Z39" i="3"/>
  <c r="J35" i="3"/>
  <c r="H30" i="3"/>
  <c r="H29" i="3"/>
  <c r="H28" i="3"/>
  <c r="H27" i="3"/>
  <c r="H26" i="3"/>
  <c r="H25" i="3"/>
  <c r="H24" i="3"/>
  <c r="H23" i="3"/>
  <c r="H22" i="3"/>
  <c r="H21" i="3"/>
  <c r="F16" i="3"/>
  <c r="E9" i="3"/>
  <c r="J7" i="3"/>
  <c r="J6" i="3"/>
  <c r="Q101" i="11"/>
  <c r="P101" i="11"/>
  <c r="O101" i="11"/>
  <c r="N101" i="11"/>
  <c r="M101" i="11"/>
  <c r="L101" i="11"/>
  <c r="K101" i="11"/>
  <c r="J101" i="11"/>
  <c r="I101" i="11"/>
  <c r="H101" i="11"/>
  <c r="G101" i="11"/>
  <c r="F101" i="11"/>
  <c r="E101" i="11"/>
  <c r="D101" i="11"/>
  <c r="C101" i="11"/>
  <c r="C2" i="11" s="1"/>
  <c r="U100" i="11"/>
  <c r="T100" i="11"/>
  <c r="Q100" i="11"/>
  <c r="U99" i="11"/>
  <c r="T99" i="11"/>
  <c r="Q99" i="11"/>
  <c r="U98" i="11"/>
  <c r="T98" i="11"/>
  <c r="Q98" i="11"/>
  <c r="U97" i="11"/>
  <c r="T97" i="11"/>
  <c r="Q97" i="11"/>
  <c r="U96" i="11"/>
  <c r="T96" i="11"/>
  <c r="Q96" i="11"/>
  <c r="U95" i="11"/>
  <c r="T95" i="11"/>
  <c r="Q95" i="11"/>
  <c r="U94" i="11"/>
  <c r="T94" i="11"/>
  <c r="Q94" i="11"/>
  <c r="U93" i="11"/>
  <c r="T93" i="11"/>
  <c r="Q93" i="11"/>
  <c r="U92" i="11"/>
  <c r="T92" i="11"/>
  <c r="Q92" i="11"/>
  <c r="U91" i="11"/>
  <c r="T91" i="11"/>
  <c r="Q91" i="11"/>
  <c r="U90" i="11"/>
  <c r="T90" i="11"/>
  <c r="Q90" i="11"/>
  <c r="U89" i="11"/>
  <c r="T89" i="11"/>
  <c r="Q89" i="11"/>
  <c r="U88" i="11"/>
  <c r="T88" i="11"/>
  <c r="Q88" i="11"/>
  <c r="U87" i="11"/>
  <c r="T87" i="11"/>
  <c r="Q87" i="11"/>
  <c r="U86" i="11"/>
  <c r="T86" i="11"/>
  <c r="Q86" i="11"/>
  <c r="U85" i="11"/>
  <c r="T85" i="11"/>
  <c r="Q85" i="11"/>
  <c r="U84" i="11"/>
  <c r="T84" i="11"/>
  <c r="Q84" i="11"/>
  <c r="U83" i="11"/>
  <c r="T83" i="11"/>
  <c r="Q83" i="11"/>
  <c r="U82" i="11"/>
  <c r="T82" i="11"/>
  <c r="Q82" i="11"/>
  <c r="U81" i="11"/>
  <c r="T81" i="11"/>
  <c r="Q81" i="11"/>
  <c r="U80" i="11"/>
  <c r="T80" i="11"/>
  <c r="Q80" i="11"/>
  <c r="U79" i="11"/>
  <c r="T79" i="11"/>
  <c r="Q79" i="11"/>
  <c r="U78" i="11"/>
  <c r="T78" i="11"/>
  <c r="Q78" i="11"/>
  <c r="U77" i="11"/>
  <c r="T77" i="11"/>
  <c r="Q77" i="11"/>
  <c r="U76" i="11"/>
  <c r="T76" i="11"/>
  <c r="Q76" i="11"/>
  <c r="U75" i="11"/>
  <c r="T75" i="11"/>
  <c r="Q75" i="11"/>
  <c r="U74" i="11"/>
  <c r="T74" i="11"/>
  <c r="Q74" i="11"/>
  <c r="U73" i="11"/>
  <c r="T73" i="11"/>
  <c r="Q73" i="11"/>
  <c r="U72" i="11"/>
  <c r="T72" i="11"/>
  <c r="Q72" i="11"/>
  <c r="U71" i="11"/>
  <c r="T71" i="11"/>
  <c r="Q71" i="11"/>
  <c r="U70" i="11"/>
  <c r="T70" i="11"/>
  <c r="Q70" i="11"/>
  <c r="U69" i="11"/>
  <c r="T69" i="11"/>
  <c r="Q69" i="11"/>
  <c r="U68" i="11"/>
  <c r="T68" i="11"/>
  <c r="Q68" i="11"/>
  <c r="U67" i="11"/>
  <c r="T67" i="11"/>
  <c r="Q67" i="11"/>
  <c r="U66" i="11"/>
  <c r="T66" i="11"/>
  <c r="Q66" i="11"/>
  <c r="U65" i="11"/>
  <c r="T65" i="11"/>
  <c r="Q65" i="11"/>
  <c r="U64" i="11"/>
  <c r="T64" i="11"/>
  <c r="Q64" i="11"/>
  <c r="U63" i="11"/>
  <c r="T63" i="11"/>
  <c r="Q63" i="11"/>
  <c r="U62" i="11"/>
  <c r="T62" i="11"/>
  <c r="Q62" i="11"/>
  <c r="U61" i="11"/>
  <c r="T61" i="11"/>
  <c r="Q61" i="11"/>
  <c r="U60" i="11"/>
  <c r="T60" i="11"/>
  <c r="Q60" i="11"/>
  <c r="U59" i="11"/>
  <c r="T59" i="11"/>
  <c r="Q59" i="11"/>
  <c r="U58" i="11"/>
  <c r="T58" i="11"/>
  <c r="Q58" i="11"/>
  <c r="U57" i="11"/>
  <c r="T57" i="11"/>
  <c r="Q57" i="11"/>
  <c r="U56" i="11"/>
  <c r="T56" i="11"/>
  <c r="Q56" i="11"/>
  <c r="U55" i="11"/>
  <c r="T55" i="11"/>
  <c r="Q55" i="11"/>
  <c r="U54" i="11"/>
  <c r="T54" i="11"/>
  <c r="Q54" i="11"/>
  <c r="U53" i="11"/>
  <c r="T53" i="11"/>
  <c r="Q53" i="11"/>
  <c r="U52" i="11"/>
  <c r="T52" i="11"/>
  <c r="Q52" i="11"/>
  <c r="U51" i="11"/>
  <c r="T51" i="11"/>
  <c r="Q51" i="11"/>
  <c r="U50" i="11"/>
  <c r="T50" i="11"/>
  <c r="Q50" i="11"/>
  <c r="U49" i="11"/>
  <c r="T49" i="11"/>
  <c r="Q49" i="11"/>
  <c r="U48" i="11"/>
  <c r="T48" i="11"/>
  <c r="Q48" i="11"/>
  <c r="U47" i="11"/>
  <c r="T47" i="11"/>
  <c r="Q47" i="11"/>
  <c r="U46" i="11"/>
  <c r="T46" i="11"/>
  <c r="Q46" i="11"/>
  <c r="U45" i="11"/>
  <c r="T45" i="11"/>
  <c r="Q45" i="11"/>
  <c r="U44" i="11"/>
  <c r="T44" i="11"/>
  <c r="Q44" i="11"/>
  <c r="U43" i="11"/>
  <c r="T43" i="11"/>
  <c r="Q43" i="11"/>
  <c r="U42" i="11"/>
  <c r="T42" i="11"/>
  <c r="Q42" i="11"/>
  <c r="U41" i="11"/>
  <c r="T41" i="11"/>
  <c r="Q41" i="1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Q2" i="11"/>
  <c r="P2" i="11"/>
  <c r="O2" i="11"/>
  <c r="N2" i="11"/>
  <c r="M2" i="11"/>
  <c r="L2" i="11"/>
  <c r="K2" i="11"/>
  <c r="J2" i="11"/>
  <c r="I2" i="11"/>
  <c r="H2" i="11"/>
  <c r="G2" i="11"/>
  <c r="F2" i="11"/>
  <c r="D2" i="1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R5" i="1"/>
  <c r="Q5" i="1"/>
  <c r="R2" i="1"/>
  <c r="Q2" i="1"/>
  <c r="I2" i="1"/>
  <c r="E2" i="1"/>
  <c r="U11" i="11" l="1"/>
  <c r="U101" i="11"/>
  <c r="U2" i="11" s="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G103" i="10"/>
  <c r="C12" i="5"/>
  <c r="D102" i="5"/>
  <c r="F14" i="3" s="1"/>
  <c r="E41" i="3" s="1"/>
  <c r="D4" i="5" s="1"/>
  <c r="D18" i="6"/>
  <c r="D12" i="6"/>
  <c r="H31" i="3"/>
  <c r="I41" i="3" s="1"/>
  <c r="D30" i="6"/>
  <c r="I17" i="6"/>
  <c r="L11" i="4" l="1"/>
  <c r="K11" i="4"/>
  <c r="A17" i="4"/>
  <c r="N23" i="4"/>
  <c r="J14" i="4"/>
  <c r="B11" i="4"/>
  <c r="F15" i="3"/>
  <c r="G41" i="3" s="1"/>
  <c r="E4" i="10" s="1"/>
  <c r="E53" i="10" s="1"/>
  <c r="D53" i="10" s="1"/>
  <c r="C4" i="10"/>
  <c r="G4" i="10"/>
  <c r="G5" i="10" s="1"/>
  <c r="F4" i="10"/>
  <c r="E37" i="10" s="1"/>
  <c r="D37" i="10" s="1"/>
  <c r="H4" i="10"/>
  <c r="K41" i="3"/>
  <c r="F4" i="5"/>
  <c r="E42" i="10" l="1"/>
  <c r="D42" i="10" s="1"/>
  <c r="I42" i="10" s="1"/>
  <c r="E90" i="10"/>
  <c r="D90" i="10"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I37" i="10"/>
  <c r="E36" i="5"/>
  <c r="G36" i="5" s="1"/>
  <c r="E38" i="5"/>
  <c r="G38" i="5" s="1"/>
  <c r="I90" i="10"/>
  <c r="E89" i="5"/>
  <c r="G89" i="5" s="1"/>
  <c r="I53" i="10"/>
  <c r="E52" i="5"/>
  <c r="G52" i="5" s="1"/>
  <c r="E99" i="5"/>
  <c r="G99"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H20" i="10"/>
  <c r="H39" i="10"/>
  <c r="H27" i="10"/>
  <c r="H15" i="10"/>
  <c r="E11" i="4" s="1"/>
  <c r="G11" i="4" s="1"/>
  <c r="I11" i="4" s="1"/>
  <c r="H93" i="10"/>
  <c r="H81" i="10"/>
  <c r="H69" i="10"/>
  <c r="H57" i="10"/>
  <c r="H45" i="10"/>
  <c r="H33" i="10"/>
  <c r="H21" i="10"/>
  <c r="H37" i="10"/>
  <c r="H19" i="10"/>
  <c r="H25" i="10"/>
  <c r="H91" i="10"/>
  <c r="H97" i="10"/>
  <c r="H79" i="10"/>
  <c r="H85" i="10"/>
  <c r="H67" i="10"/>
  <c r="H31" i="10"/>
  <c r="H49" i="10"/>
  <c r="H73" i="10"/>
  <c r="H43" i="10"/>
  <c r="H61" i="10"/>
  <c r="H55" i="10"/>
  <c r="E30" i="5" l="1"/>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F30" i="5"/>
  <c r="H30" i="5" s="1"/>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J103" i="10" s="1"/>
  <c r="F13" i="5"/>
  <c r="F92" i="5"/>
  <c r="H92" i="5" s="1"/>
  <c r="J93" i="10"/>
  <c r="J71" i="10"/>
  <c r="F70" i="5"/>
  <c r="H70" i="5" s="1"/>
  <c r="F24" i="5"/>
  <c r="H24" i="5" s="1"/>
  <c r="J25" i="10"/>
  <c r="J38" i="10"/>
  <c r="F37" i="5"/>
  <c r="H37" i="5" s="1"/>
  <c r="F69" i="5"/>
  <c r="H69" i="5" s="1"/>
  <c r="J70" i="10"/>
  <c r="F19" i="5"/>
  <c r="H19" i="5" s="1"/>
  <c r="J20" i="10"/>
  <c r="F36" i="5"/>
  <c r="H36" i="5" s="1"/>
  <c r="J37" i="10"/>
  <c r="F31" i="5"/>
  <c r="H31" i="5" s="1"/>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D103" i="10" l="1"/>
  <c r="I103" i="10" s="1"/>
  <c r="E14" i="5"/>
  <c r="G14" i="5" s="1"/>
  <c r="E13" i="5"/>
  <c r="G13" i="5" s="1"/>
  <c r="G102" i="5" s="1"/>
  <c r="D23" i="4"/>
  <c r="L29" i="4"/>
  <c r="K29" i="4"/>
  <c r="B29" i="4"/>
  <c r="E29" i="4"/>
  <c r="G29" i="4" s="1"/>
  <c r="I29" i="4" s="1"/>
  <c r="C29" i="4"/>
  <c r="J32" i="4"/>
  <c r="N41" i="4"/>
  <c r="A35" i="4"/>
  <c r="D5" i="10"/>
  <c r="H13" i="5"/>
  <c r="H102" i="5" s="1"/>
  <c r="F102" i="5"/>
  <c r="F5" i="5" s="1"/>
  <c r="E102" i="5" l="1"/>
  <c r="E5" i="5" s="1"/>
  <c r="D29" i="4"/>
  <c r="L35" i="4"/>
  <c r="K35" i="4"/>
  <c r="E35" i="4"/>
  <c r="G35" i="4" s="1"/>
  <c r="I35" i="4" s="1"/>
  <c r="B35" i="4"/>
  <c r="C35" i="4"/>
  <c r="D35" i="4" s="1"/>
  <c r="J38" i="4"/>
  <c r="N46" i="4"/>
  <c r="A41" i="4"/>
  <c r="L41" i="4" l="1"/>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D152" i="4" s="1"/>
  <c r="A158" i="4"/>
  <c r="J155" i="4"/>
  <c r="N164" i="4"/>
  <c r="K158" i="4" l="1"/>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D474" i="4" s="1"/>
  <c r="N486" i="4"/>
  <c r="A480" i="4"/>
  <c r="J477" i="4"/>
  <c r="L480" i="4" l="1"/>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00000000-0006-0000-0400-000001000000}">
      <text>
        <r>
          <rPr>
            <b/>
            <sz val="9"/>
            <color indexed="81"/>
            <rFont val="MS P ゴシック"/>
            <family val="3"/>
            <charset val="128"/>
          </rPr>
          <t>12月末日の通帳の残高を直接入力してください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<sst xmlns="http://schemas.openxmlformats.org/spreadsheetml/2006/main" count="3105" uniqueCount="413">
  <si>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</si>
  <si>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</si>
  <si>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</si>
  <si>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</si>
  <si>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</si>
  <si>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</si>
  <si>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</si>
  <si>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</si>
  <si>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</si>
  <si>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</si>
  <si>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</si>
  <si>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</si>
  <si>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</si>
  <si>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</si>
  <si>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</si>
  <si>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</si>
  <si>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</si>
  <si>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</si>
  <si>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</si>
  <si>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</si>
  <si>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</si>
  <si>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</si>
  <si>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</si>
  <si>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</si>
  <si>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</si>
  <si>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</si>
  <si>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</si>
  <si>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</si>
  <si>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</si>
  <si>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</si>
  <si>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</si>
  <si>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</si>
  <si>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</si>
  <si>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</si>
  <si>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</si>
  <si>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</si>
  <si>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</si>
  <si>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</si>
  <si>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</si>
  <si>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</si>
  <si>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</si>
  <si>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</si>
  <si>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</si>
  <si>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</si>
  <si>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</si>
  <si>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</si>
  <si>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</si>
  <si>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</si>
  <si>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</si>
  <si>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</si>
  <si>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</si>
  <si>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</si>
  <si>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</si>
  <si>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</si>
  <si>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</si>
  <si>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</si>
  <si>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</si>
  <si>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</si>
  <si>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</si>
  <si>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</si>
  <si>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</si>
  <si>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</si>
  <si>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</si>
  <si>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</si>
  <si>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</si>
  <si>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</si>
  <si>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</si>
  <si>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</si>
  <si>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</si>
  <si>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r>
      <t>残（積立）額は　本年12月末の預金残高を入れてください</t>
    </r>
    <r>
      <rPr>
        <b/>
        <sz val="12"/>
        <color rgb="FFFF0000"/>
        <rFont val="ＭＳ Ｐ明朝"/>
        <family val="1"/>
        <charset val="128"/>
      </rPr>
      <t>（直接入力）</t>
    </r>
    <rPh sb="0" eb="1">
      <t>ザン</t>
    </rPh>
    <rPh sb="2" eb="4">
      <t>ツミタテ</t>
    </rPh>
    <rPh sb="5" eb="6">
      <t>ガク</t>
    </rPh>
    <rPh sb="8" eb="10">
      <t>ホンネン</t>
    </rPh>
    <rPh sb="12" eb="13">
      <t>ガツ</t>
    </rPh>
    <rPh sb="13" eb="14">
      <t>マツ</t>
    </rPh>
    <rPh sb="15" eb="17">
      <t>ヨキン</t>
    </rPh>
    <rPh sb="17" eb="19">
      <t>ザンダカ</t>
    </rPh>
    <rPh sb="20" eb="21">
      <t>イ</t>
    </rPh>
    <rPh sb="28" eb="32">
      <t>チョクセ</t>
    </rPh>
    <phoneticPr fontId="2"/>
  </si>
  <si>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</si>
  <si>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</si>
  <si>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</si>
  <si>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</si>
  <si>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</si>
  <si>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</si>
  <si>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</si>
  <si>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</si>
  <si>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</si>
  <si>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</si>
  <si>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</si>
  <si>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</si>
  <si>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</si>
  <si>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</si>
  <si>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</si>
  <si>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</si>
  <si>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</si>
  <si>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</si>
  <si>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</si>
  <si>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</si>
  <si>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</si>
  <si>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</si>
  <si>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</si>
  <si>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</si>
  <si>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</si>
  <si>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</si>
  <si>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</si>
  <si>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</si>
  <si>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</si>
  <si>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</si>
  <si>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</si>
  <si>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</si>
  <si>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</si>
  <si>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</si>
  <si>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</si>
  <si>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</si>
  <si>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</si>
  <si>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</si>
  <si>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</si>
  <si>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</si>
  <si>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</si>
  <si>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</si>
  <si>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</si>
  <si>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</si>
  <si>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</si>
  <si>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</si>
  <si>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</si>
  <si>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</si>
  <si>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</si>
  <si>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</si>
  <si>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</si>
  <si>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</si>
  <si>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</si>
  <si>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</si>
  <si>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</si>
  <si>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</si>
  <si>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</si>
  <si>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</si>
  <si>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</si>
  <si>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</si>
  <si>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</si>
  <si>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</si>
  <si>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</si>
  <si>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</si>
  <si>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</si>
  <si>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</si>
  <si>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</si>
  <si>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</si>
  <si>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</si>
  <si>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</si>
  <si>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</si>
  <si>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</si>
  <si>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</si>
  <si>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</si>
  <si>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</si>
  <si>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</si>
  <si>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</si>
  <si>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</si>
  <si>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</si>
  <si>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</si>
  <si>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</si>
  <si>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</si>
  <si>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</si>
  <si>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</si>
  <si>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</si>
  <si>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</si>
  <si>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</si>
  <si>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</si>
  <si>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</si>
  <si>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</si>
  <si>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</si>
  <si>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</si>
  <si>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</si>
  <si>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</si>
  <si>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</si>
  <si>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</si>
  <si>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</si>
  <si>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</si>
  <si>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</si>
  <si>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</si>
  <si>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</si>
  <si>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</si>
  <si>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</si>
  <si>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</si>
  <si>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</si>
  <si>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</si>
  <si>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</si>
  <si>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</si>
  <si>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</si>
  <si>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</si>
  <si>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</si>
  <si>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</si>
  <si>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</si>
  <si>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</si>
  <si>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</si>
  <si>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</si>
  <si>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</si>
  <si>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</si>
  <si>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</si>
  <si>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</si>
  <si>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</si>
  <si>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</si>
  <si>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</si>
  <si>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</si>
  <si>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</si>
  <si>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</si>
  <si>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</si>
  <si>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</si>
  <si>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</si>
  <si>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</si>
  <si>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</si>
  <si>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</si>
  <si>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</si>
  <si>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</si>
  <si>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</si>
  <si>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</si>
  <si>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</si>
  <si>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</si>
  <si>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</si>
  <si>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</si>
  <si>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</si>
  <si>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</si>
  <si>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</si>
  <si>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</si>
  <si>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</si>
  <si>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</si>
  <si>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</si>
  <si>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</si>
  <si>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</si>
  <si>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</si>
  <si>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</si>
  <si>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</si>
  <si>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</si>
  <si>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</si>
  <si>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</si>
  <si>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</si>
  <si>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</si>
  <si>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</si>
  <si>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</si>
  <si>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</si>
  <si>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</si>
  <si>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</si>
  <si>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</si>
  <si>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</si>
  <si>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</si>
  <si>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</si>
  <si>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</si>
  <si>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</si>
  <si>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</si>
  <si>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</si>
  <si>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</si>
  <si>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</si>
  <si>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</si>
  <si>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</si>
  <si>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</si>
  <si>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</si>
  <si>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</si>
  <si>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</si>
  <si>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</si>
  <si>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</si>
  <si>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</si>
  <si>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</si>
  <si>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</si>
  <si>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</si>
  <si>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</si>
  <si>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</si>
  <si>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</si>
  <si>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</si>
  <si>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</si>
  <si>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</si>
  <si>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</si>
  <si>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</si>
  <si>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</si>
  <si>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</si>
  <si>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</si>
  <si>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</si>
  <si>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</si>
  <si>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</si>
  <si>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</si>
  <si>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</si>
  <si>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</si>
  <si>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</si>
  <si>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</si>
  <si>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</si>
  <si>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</si>
  <si>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</si>
  <si>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</si>
  <si>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</si>
  <si>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</si>
  <si>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</si>
  <si>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</si>
  <si>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</si>
  <si>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</si>
  <si>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</si>
  <si>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</si>
  <si>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</si>
  <si>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</si>
  <si>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</si>
  <si>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</si>
  <si>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</si>
  <si>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</si>
  <si>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</si>
  <si>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対象の協定</t>
    <rPh sb="0" eb="2">
      <t>タイショウ</t>
    </rPh>
    <rPh sb="3" eb="5">
      <t>キョウテイ</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</si>
  <si>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</si>
  <si>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</si>
  <si>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</si>
  <si>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</si>
  <si>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</si>
  <si>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</si>
  <si>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</si>
  <si>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</si>
  <si>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</si>
  <si>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</si>
  <si>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</si>
  <si>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</si>
  <si>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</si>
  <si>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</si>
  <si>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</si>
  <si>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</si>
  <si>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</si>
  <si>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</si>
  <si>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</si>
  <si>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</si>
  <si>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</si>
  <si>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</si>
  <si>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</si>
  <si>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</si>
  <si>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</si>
  <si>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</si>
  <si>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</si>
  <si>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</si>
  <si>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</si>
  <si>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</si>
  <si>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</si>
  <si>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</si>
  <si>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</si>
  <si>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</si>
  <si>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</si>
  <si>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</si>
  <si>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</si>
  <si>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</si>
  <si>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</si>
  <si>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</si>
  <si>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</si>
  <si>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</si>
  <si>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</si>
  <si>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</si>
  <si>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</si>
  <si>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</si>
  <si>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</si>
  <si>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</si>
  <si>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</si>
  <si>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</si>
  <si>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</si>
  <si>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</si>
  <si>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</si>
  <si>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</si>
  <si>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</si>
  <si>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</si>
  <si>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</si>
  <si>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</si>
  <si>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</si>
  <si>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</si>
  <si>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</si>
  <si>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</si>
  <si>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</si>
  <si>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</si>
  <si>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</si>
  <si>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</si>
  <si>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</si>
  <si>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</si>
  <si>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</si>
  <si>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</si>
  <si>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</si>
  <si>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</si>
  <si>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</si>
  <si>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</si>
  <si>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</si>
  <si>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</si>
  <si>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</si>
  <si>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</si>
  <si>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</si>
  <si>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</si>
  <si>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</si>
  <si>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</si>
  <si>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</si>
  <si>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</si>
  <si>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</si>
  <si>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</si>
  <si>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</si>
  <si>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</si>
  <si>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</si>
  <si>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</si>
  <si>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</si>
  <si>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</si>
  <si>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</si>
  <si>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</si>
  <si>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</si>
  <si>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</si>
  <si>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</si>
  <si>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</si>
  <si>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</si>
  <si>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</si>
  <si>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</si>
  <si>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</si>
  <si>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</si>
  <si>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</si>
  <si>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</si>
  <si>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t>前年に交付された市補助金を年をまたいで配分する場合に選択（その年の収支報告書に計上しない場合）</t>
    <rPh sb="0" eb="2">
      <t>ゼンネン</t>
    </rPh>
    <rPh sb="3" eb="5">
      <t>コウフ</t>
    </rPh>
    <rPh sb="8" eb="9">
      <t>シ</t>
    </rPh>
    <rPh sb="9" eb="12">
      <t>ホジョキン</t>
    </rPh>
    <rPh sb="13" eb="14">
      <t>ネン</t>
    </rPh>
    <rPh sb="19" eb="21">
      <t>ハイブン</t>
    </rPh>
    <rPh sb="23" eb="25">
      <t>バアイ</t>
    </rPh>
    <rPh sb="26" eb="28">
      <t>センタク</t>
    </rPh>
    <rPh sb="31" eb="32">
      <t>トシ</t>
    </rPh>
    <rPh sb="33" eb="38">
      <t>シュウシホウコクショ</t>
    </rPh>
    <rPh sb="39" eb="41">
      <t>ケイジョウ</t>
    </rPh>
    <rPh sb="44" eb="46">
      <t>バアイ</t>
    </rPh>
    <phoneticPr fontId="2"/>
  </si>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</sst>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4">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s>
  <fills count="13">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87">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6" fillId="0" borderId="0" xfId="0" applyFont="1" applyBorder="1" applyAlignment="1">
      <alignment horizontal="center"/>
    </xf>
    <xf numFmtId="0" fontId="7" fillId="2" borderId="0" xfId="0" applyFont="1" applyFill="1" applyBorder="1" applyAlignment="1">
      <alignment horizontal="center"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14" fillId="0" borderId="37" xfId="0" applyFont="1" applyBorder="1" applyAlignment="1">
      <alignment horizontal="distributed" vertical="center"/>
    </xf>
    <xf numFmtId="0" fontId="14" fillId="0" borderId="37" xfId="0" applyFont="1" applyBorder="1" applyAlignment="1">
      <alignment horizontal="center" vertical="center"/>
    </xf>
    <xf numFmtId="182" fontId="14" fillId="0" borderId="0" xfId="0" applyNumberFormat="1" applyFont="1" applyFill="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93" xfId="0" applyFont="1" applyBorder="1" applyAlignment="1">
      <alignment horizontal="center"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5" xfId="0" applyFont="1" applyBorder="1" applyAlignment="1">
      <alignment horizontal="center" vertical="center"/>
    </xf>
    <xf numFmtId="178" fontId="14" fillId="0" borderId="8" xfId="0" applyNumberFormat="1" applyFont="1" applyBorder="1" applyAlignment="1">
      <alignment horizontal="center" vertical="center" shrinkToFit="1"/>
    </xf>
    <xf numFmtId="0" fontId="14" fillId="0" borderId="8" xfId="0" quotePrefix="1" applyFont="1" applyBorder="1" applyAlignment="1">
      <alignment horizontal="center" vertical="center"/>
    </xf>
    <xf numFmtId="0" fontId="9" fillId="0" borderId="5" xfId="0" applyFont="1" applyBorder="1" applyAlignment="1">
      <alignment horizontal="center" vertical="center" wrapText="1"/>
    </xf>
    <xf numFmtId="178" fontId="14" fillId="0" borderId="63" xfId="0" applyNumberFormat="1" applyFont="1" applyBorder="1" applyAlignment="1">
      <alignment horizontal="center" vertical="center"/>
    </xf>
    <xf numFmtId="178" fontId="14" fillId="0" borderId="88" xfId="0" applyNumberFormat="1" applyFont="1" applyBorder="1" applyAlignment="1">
      <alignment horizontal="center" vertical="center"/>
    </xf>
    <xf numFmtId="178" fontId="14" fillId="0" borderId="56" xfId="0" applyNumberFormat="1" applyFont="1" applyBorder="1" applyAlignment="1">
      <alignment horizontal="center" vertical="center"/>
    </xf>
    <xf numFmtId="178" fontId="14" fillId="0" borderId="89" xfId="0" applyNumberFormat="1" applyFont="1" applyBorder="1" applyAlignment="1">
      <alignment horizontal="center" vertical="center"/>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9" fillId="0" borderId="0" xfId="0" applyFont="1" applyAlignment="1">
      <alignment horizontal="left" vertical="center"/>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28" fillId="0" borderId="135" xfId="0" applyFont="1" applyFill="1" applyBorder="1" applyAlignment="1">
      <alignment horizontal="center"/>
    </xf>
    <xf numFmtId="0" fontId="31" fillId="0" borderId="23" xfId="0" applyFont="1" applyBorder="1" applyAlignment="1">
      <alignment horizontal="right"/>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13" fillId="0" borderId="6" xfId="0" applyFont="1" applyBorder="1" applyAlignment="1">
      <alignment horizontal="left" vertical="center" indent="1"/>
    </xf>
    <xf numFmtId="0" fontId="13" fillId="0" borderId="23" xfId="0" applyFont="1" applyBorder="1" applyAlignment="1">
      <alignment horizontal="left" vertical="center" indent="1" shrinkToFit="1"/>
    </xf>
    <xf numFmtId="0" fontId="28" fillId="0" borderId="11" xfId="0" applyFont="1" applyBorder="1" applyAlignment="1">
      <alignment horizontal="center"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0" fontId="31" fillId="0" borderId="0" xfId="0" applyFont="1" applyBorder="1" applyAlignment="1">
      <alignment horizontal="right"/>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7" fillId="0" borderId="23" xfId="3" applyFont="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9"/>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9"/>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125</v>
      </c>
    </row>
    <row r="3" spans="1:10" ht="16.8" customHeight="1">
      <c r="C3" s="1" t="s">
        <v>212</v>
      </c>
      <c r="D3" s="1" t="s">
        <v>327</v>
      </c>
      <c r="E3" s="1" t="s">
        <v>80</v>
      </c>
      <c r="F3" s="1" t="s">
        <v>328</v>
      </c>
      <c r="G3" s="1" t="s">
        <v>76</v>
      </c>
      <c r="H3" s="1" t="s">
        <v>200</v>
      </c>
      <c r="I3" s="1" t="s">
        <v>329</v>
      </c>
      <c r="J3" s="1" t="s">
        <v>330</v>
      </c>
    </row>
    <row r="7" spans="1:10" s="2" customFormat="1" ht="18" customHeight="1">
      <c r="B7" s="4" t="s">
        <v>108</v>
      </c>
    </row>
    <row r="8" spans="1:10" s="2" customFormat="1" ht="18" customHeight="1">
      <c r="B8" s="2" t="s">
        <v>176</v>
      </c>
    </row>
    <row r="9" spans="1:10" s="2" customFormat="1" ht="18" customHeight="1">
      <c r="B9" s="5" t="s">
        <v>178</v>
      </c>
      <c r="H9" s="6"/>
    </row>
    <row r="10" spans="1:10" s="2" customFormat="1" ht="18" customHeight="1">
      <c r="H10" s="6"/>
    </row>
    <row r="11" spans="1:10" s="2" customFormat="1" ht="18" customHeight="1">
      <c r="B11" s="4" t="s">
        <v>179</v>
      </c>
      <c r="H11" s="6"/>
    </row>
    <row r="12" spans="1:10" s="2" customFormat="1" ht="18" customHeight="1">
      <c r="B12" s="2" t="s">
        <v>181</v>
      </c>
      <c r="H12" s="5"/>
    </row>
    <row r="13" spans="1:10" s="2" customFormat="1" ht="18" customHeight="1">
      <c r="B13" s="2" t="s">
        <v>338</v>
      </c>
    </row>
    <row r="14" spans="1:10" s="2" customFormat="1" ht="18" customHeight="1"/>
    <row r="15" spans="1:10" s="2" customFormat="1" ht="18" customHeight="1">
      <c r="B15" s="4" t="s">
        <v>335</v>
      </c>
    </row>
    <row r="16" spans="1:10" s="2" customFormat="1" ht="18" customHeight="1">
      <c r="B16" s="2" t="s">
        <v>336</v>
      </c>
    </row>
    <row r="17" spans="2:2" s="2" customFormat="1" ht="18" customHeight="1">
      <c r="B17" s="2" t="s">
        <v>339</v>
      </c>
    </row>
    <row r="18" spans="2:2" s="2" customFormat="1" ht="18" customHeight="1"/>
    <row r="19" spans="2:2" s="2" customFormat="1" ht="18" customHeight="1">
      <c r="B19" s="4" t="s">
        <v>332</v>
      </c>
    </row>
    <row r="20" spans="2:2" s="2" customFormat="1" ht="18" customHeight="1">
      <c r="B20" s="2" t="s">
        <v>182</v>
      </c>
    </row>
    <row r="21" spans="2:2" s="2" customFormat="1" ht="18" customHeight="1">
      <c r="B21" s="2" t="s">
        <v>340</v>
      </c>
    </row>
    <row r="22" spans="2:2" s="3" customFormat="1" ht="18" customHeight="1"/>
    <row r="23" spans="2:2" s="3" customFormat="1" ht="18" customHeight="1">
      <c r="B23" s="4" t="s">
        <v>310</v>
      </c>
    </row>
    <row r="24" spans="2:2" s="3" customFormat="1" ht="18" customHeight="1">
      <c r="B24" s="2" t="s">
        <v>183</v>
      </c>
    </row>
    <row r="25" spans="2:2" s="3" customFormat="1" ht="18" customHeight="1">
      <c r="B25" s="2" t="s">
        <v>185</v>
      </c>
    </row>
    <row r="26" spans="2:2" s="3" customFormat="1" ht="18" customHeight="1"/>
    <row r="27" spans="2:2" s="3" customFormat="1" ht="18" customHeight="1">
      <c r="B27" s="4" t="s">
        <v>153</v>
      </c>
    </row>
    <row r="28" spans="2:2" s="3" customFormat="1" ht="18" customHeight="1">
      <c r="B28" s="3" t="s">
        <v>337</v>
      </c>
    </row>
    <row r="29" spans="2:2" s="3" customFormat="1" ht="18" customHeight="1"/>
    <row r="30" spans="2:2" s="2" customFormat="1" ht="18" customHeight="1">
      <c r="B30" s="4" t="s">
        <v>334</v>
      </c>
    </row>
    <row r="31" spans="2:2" s="2" customFormat="1" ht="18" customHeight="1">
      <c r="B31" s="2" t="s">
        <v>341</v>
      </c>
    </row>
    <row r="32" spans="2:2" s="2" customFormat="1" ht="18" customHeight="1">
      <c r="B32" s="2" t="s">
        <v>91</v>
      </c>
    </row>
    <row r="33" spans="2:2" s="2" customFormat="1" ht="18" customHeight="1"/>
    <row r="34" spans="2:2" s="2" customFormat="1" ht="18" customHeight="1">
      <c r="B34" s="4" t="s">
        <v>331</v>
      </c>
    </row>
    <row r="35" spans="2:2" s="2" customFormat="1" ht="18" customHeight="1">
      <c r="B35" s="2" t="s">
        <v>344</v>
      </c>
    </row>
    <row r="36" spans="2:2" s="2" customFormat="1" ht="18" customHeight="1">
      <c r="B36" s="2" t="s">
        <v>345</v>
      </c>
    </row>
    <row r="37" spans="2:2" s="2" customFormat="1" ht="18" customHeight="1"/>
    <row r="38" spans="2:2" s="2" customFormat="1" ht="18" customHeight="1">
      <c r="B38" s="4" t="s">
        <v>173</v>
      </c>
    </row>
    <row r="39" spans="2:2" s="2" customFormat="1" ht="18" customHeight="1">
      <c r="B39" s="2" t="s">
        <v>32</v>
      </c>
    </row>
    <row r="40" spans="2:2" s="2" customFormat="1" ht="18" customHeight="1">
      <c r="B40" s="2" t="s">
        <v>346</v>
      </c>
    </row>
    <row r="41" spans="2:2" s="2" customFormat="1" ht="18" customHeight="1">
      <c r="B41" s="2" t="s">
        <v>295</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zoomScale="85" zoomScaleSheetLayoutView="85" workbookViewId="0">
      <selection activeCell="E6" sqref="E6"/>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228</v>
      </c>
      <c r="E1" s="584" t="s">
        <v>234</v>
      </c>
      <c r="F1" s="584"/>
      <c r="G1" s="584" t="str">
        <f>基本情報!C7</f>
        <v>魚沼集落協定</v>
      </c>
      <c r="H1" s="584"/>
      <c r="I1" s="584"/>
      <c r="J1" s="584"/>
      <c r="K1" s="585" t="s">
        <v>405</v>
      </c>
      <c r="L1" s="585"/>
    </row>
    <row r="2" spans="1:16" ht="15.6" customHeight="1" thickBot="1">
      <c r="J2" s="324">
        <f>N5</f>
        <v>1</v>
      </c>
      <c r="K2" s="586"/>
      <c r="L2" s="586"/>
    </row>
    <row r="3" spans="1:16">
      <c r="A3" s="325"/>
      <c r="B3" s="328" t="s">
        <v>72</v>
      </c>
      <c r="C3" s="328" t="s">
        <v>75</v>
      </c>
      <c r="D3" s="328" t="s">
        <v>14</v>
      </c>
      <c r="E3" s="328" t="s">
        <v>215</v>
      </c>
      <c r="F3" s="328" t="s">
        <v>235</v>
      </c>
      <c r="G3" s="328" t="s">
        <v>236</v>
      </c>
      <c r="H3" s="328" t="s">
        <v>101</v>
      </c>
      <c r="I3" s="328" t="s">
        <v>240</v>
      </c>
      <c r="J3" s="349" t="s">
        <v>241</v>
      </c>
      <c r="K3" s="352" t="s">
        <v>80</v>
      </c>
      <c r="L3" s="353" t="s">
        <v>169</v>
      </c>
    </row>
    <row r="4" spans="1:16" ht="39.6" customHeight="1">
      <c r="A4" s="326" t="s">
        <v>229</v>
      </c>
      <c r="B4" s="329" t="s">
        <v>231</v>
      </c>
      <c r="C4" s="329" t="s">
        <v>232</v>
      </c>
      <c r="D4" s="329" t="s">
        <v>233</v>
      </c>
      <c r="E4" s="332" t="s">
        <v>61</v>
      </c>
      <c r="F4" s="333" t="s">
        <v>10</v>
      </c>
      <c r="G4" s="329" t="s">
        <v>237</v>
      </c>
      <c r="H4" s="332" t="s">
        <v>239</v>
      </c>
      <c r="I4" s="329" t="s">
        <v>114</v>
      </c>
      <c r="J4" s="350" t="s">
        <v>242</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245</v>
      </c>
      <c r="N5" s="337">
        <v>1</v>
      </c>
      <c r="O5" s="324">
        <v>1</v>
      </c>
      <c r="P5" s="338">
        <f>入力シート!B12</f>
        <v>0</v>
      </c>
    </row>
    <row r="6" spans="1:16" ht="36.6" customHeight="1">
      <c r="O6" s="324">
        <v>2</v>
      </c>
      <c r="P6" s="338">
        <f>入力シート!B13</f>
        <v>0</v>
      </c>
    </row>
    <row r="7" spans="1:16" ht="21.6" customHeight="1">
      <c r="A7" s="324" t="s">
        <v>228</v>
      </c>
      <c r="E7" s="584" t="s">
        <v>234</v>
      </c>
      <c r="F7" s="584"/>
      <c r="G7" s="584" t="str">
        <f>$G$1</f>
        <v>魚沼集落協定</v>
      </c>
      <c r="H7" s="584"/>
      <c r="I7" s="584"/>
      <c r="J7" s="584"/>
      <c r="K7" s="585" t="str">
        <f>$K$1</f>
        <v>③・④は個人の
収入に別途計上</v>
      </c>
      <c r="L7" s="585"/>
      <c r="O7" s="324">
        <v>3</v>
      </c>
      <c r="P7" s="338">
        <f>入力シート!B14</f>
        <v>0</v>
      </c>
    </row>
    <row r="8" spans="1:16" ht="15.6" customHeight="1" thickBot="1">
      <c r="J8" s="324">
        <f>N11</f>
        <v>2</v>
      </c>
      <c r="K8" s="586"/>
      <c r="L8" s="586"/>
      <c r="O8" s="324">
        <v>4</v>
      </c>
      <c r="P8" s="338">
        <f>入力シート!B15</f>
        <v>0</v>
      </c>
    </row>
    <row r="9" spans="1:16">
      <c r="A9" s="325"/>
      <c r="B9" s="328" t="s">
        <v>72</v>
      </c>
      <c r="C9" s="328" t="s">
        <v>75</v>
      </c>
      <c r="D9" s="328" t="s">
        <v>14</v>
      </c>
      <c r="E9" s="328" t="s">
        <v>215</v>
      </c>
      <c r="F9" s="328" t="s">
        <v>235</v>
      </c>
      <c r="G9" s="328" t="s">
        <v>236</v>
      </c>
      <c r="H9" s="328" t="s">
        <v>101</v>
      </c>
      <c r="I9" s="328" t="s">
        <v>240</v>
      </c>
      <c r="J9" s="349" t="s">
        <v>241</v>
      </c>
      <c r="K9" s="352" t="s">
        <v>80</v>
      </c>
      <c r="L9" s="353" t="s">
        <v>169</v>
      </c>
      <c r="O9" s="324">
        <v>5</v>
      </c>
      <c r="P9" s="338">
        <f>入力シート!B16</f>
        <v>0</v>
      </c>
    </row>
    <row r="10" spans="1:16" ht="39.6" customHeight="1">
      <c r="A10" s="326" t="s">
        <v>229</v>
      </c>
      <c r="B10" s="329" t="s">
        <v>231</v>
      </c>
      <c r="C10" s="329" t="s">
        <v>232</v>
      </c>
      <c r="D10" s="329" t="s">
        <v>233</v>
      </c>
      <c r="E10" s="332" t="s">
        <v>61</v>
      </c>
      <c r="F10" s="333" t="s">
        <v>10</v>
      </c>
      <c r="G10" s="329" t="s">
        <v>237</v>
      </c>
      <c r="H10" s="332" t="s">
        <v>239</v>
      </c>
      <c r="I10" s="329" t="s">
        <v>114</v>
      </c>
      <c r="J10" s="350" t="s">
        <v>242</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245</v>
      </c>
      <c r="N11" s="337">
        <f>N5+1</f>
        <v>2</v>
      </c>
      <c r="O11" s="324">
        <v>7</v>
      </c>
      <c r="P11" s="338">
        <f>入力シート!B18</f>
        <v>0</v>
      </c>
    </row>
    <row r="12" spans="1:16" ht="36.6" customHeight="1">
      <c r="O12" s="324">
        <v>8</v>
      </c>
      <c r="P12" s="338">
        <f>入力シート!B19</f>
        <v>0</v>
      </c>
    </row>
    <row r="13" spans="1:16" ht="21.6" customHeight="1">
      <c r="A13" s="324" t="s">
        <v>228</v>
      </c>
      <c r="E13" s="584" t="s">
        <v>234</v>
      </c>
      <c r="F13" s="584"/>
      <c r="G13" s="584" t="str">
        <f>$G$1</f>
        <v>魚沼集落協定</v>
      </c>
      <c r="H13" s="584"/>
      <c r="I13" s="584"/>
      <c r="J13" s="584"/>
      <c r="K13" s="585" t="str">
        <f>$K$1</f>
        <v>③・④は個人の
収入に別途計上</v>
      </c>
      <c r="L13" s="585"/>
      <c r="O13" s="324">
        <v>9</v>
      </c>
      <c r="P13" s="338">
        <f>入力シート!B20</f>
        <v>0</v>
      </c>
    </row>
    <row r="14" spans="1:16" ht="15.6" customHeight="1" thickBot="1">
      <c r="J14" s="324">
        <f>N17</f>
        <v>3</v>
      </c>
      <c r="K14" s="586"/>
      <c r="L14" s="586"/>
      <c r="O14" s="324">
        <v>10</v>
      </c>
      <c r="P14" s="338">
        <f>入力シート!B21</f>
        <v>0</v>
      </c>
    </row>
    <row r="15" spans="1:16">
      <c r="A15" s="325"/>
      <c r="B15" s="328" t="s">
        <v>72</v>
      </c>
      <c r="C15" s="328" t="s">
        <v>75</v>
      </c>
      <c r="D15" s="328" t="s">
        <v>14</v>
      </c>
      <c r="E15" s="328" t="s">
        <v>215</v>
      </c>
      <c r="F15" s="328" t="s">
        <v>235</v>
      </c>
      <c r="G15" s="328" t="s">
        <v>236</v>
      </c>
      <c r="H15" s="328" t="s">
        <v>101</v>
      </c>
      <c r="I15" s="328" t="s">
        <v>240</v>
      </c>
      <c r="J15" s="349" t="s">
        <v>241</v>
      </c>
      <c r="K15" s="352" t="s">
        <v>80</v>
      </c>
      <c r="L15" s="353" t="s">
        <v>169</v>
      </c>
      <c r="O15" s="324">
        <v>11</v>
      </c>
      <c r="P15" s="338">
        <f>入力シート!B22</f>
        <v>0</v>
      </c>
    </row>
    <row r="16" spans="1:16" ht="39.6" customHeight="1">
      <c r="A16" s="326" t="s">
        <v>229</v>
      </c>
      <c r="B16" s="329" t="s">
        <v>231</v>
      </c>
      <c r="C16" s="329" t="s">
        <v>232</v>
      </c>
      <c r="D16" s="329" t="s">
        <v>233</v>
      </c>
      <c r="E16" s="332" t="s">
        <v>61</v>
      </c>
      <c r="F16" s="333" t="s">
        <v>10</v>
      </c>
      <c r="G16" s="329" t="s">
        <v>237</v>
      </c>
      <c r="H16" s="332" t="s">
        <v>239</v>
      </c>
      <c r="I16" s="329" t="s">
        <v>114</v>
      </c>
      <c r="J16" s="350" t="s">
        <v>242</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245</v>
      </c>
      <c r="N17" s="337">
        <f>N11+1</f>
        <v>3</v>
      </c>
      <c r="O17" s="324">
        <v>13</v>
      </c>
      <c r="P17" s="338">
        <f>入力シート!B24</f>
        <v>0</v>
      </c>
    </row>
    <row r="18" spans="1:16" ht="36.6" customHeight="1">
      <c r="O18" s="324">
        <v>14</v>
      </c>
      <c r="P18" s="338">
        <f>入力シート!B25</f>
        <v>0</v>
      </c>
    </row>
    <row r="19" spans="1:16" ht="21.6" customHeight="1">
      <c r="A19" s="324" t="s">
        <v>228</v>
      </c>
      <c r="E19" s="584" t="s">
        <v>234</v>
      </c>
      <c r="F19" s="584"/>
      <c r="G19" s="584" t="str">
        <f>$G$1</f>
        <v>魚沼集落協定</v>
      </c>
      <c r="H19" s="584"/>
      <c r="I19" s="584"/>
      <c r="J19" s="584"/>
      <c r="K19" s="585" t="str">
        <f>$K$1</f>
        <v>③・④は個人の
収入に別途計上</v>
      </c>
      <c r="L19" s="585"/>
      <c r="O19" s="324">
        <v>15</v>
      </c>
      <c r="P19" s="338">
        <f>入力シート!B26</f>
        <v>0</v>
      </c>
    </row>
    <row r="20" spans="1:16" ht="15.6" customHeight="1" thickBot="1">
      <c r="J20" s="324">
        <f>N23</f>
        <v>4</v>
      </c>
      <c r="K20" s="586"/>
      <c r="L20" s="586"/>
      <c r="O20" s="324">
        <v>16</v>
      </c>
      <c r="P20" s="338">
        <f>入力シート!B27</f>
        <v>0</v>
      </c>
    </row>
    <row r="21" spans="1:16">
      <c r="A21" s="325"/>
      <c r="B21" s="328" t="s">
        <v>72</v>
      </c>
      <c r="C21" s="328" t="s">
        <v>75</v>
      </c>
      <c r="D21" s="328" t="s">
        <v>14</v>
      </c>
      <c r="E21" s="328" t="s">
        <v>215</v>
      </c>
      <c r="F21" s="328" t="s">
        <v>235</v>
      </c>
      <c r="G21" s="328" t="s">
        <v>236</v>
      </c>
      <c r="H21" s="328" t="s">
        <v>101</v>
      </c>
      <c r="I21" s="328" t="s">
        <v>240</v>
      </c>
      <c r="J21" s="349" t="s">
        <v>241</v>
      </c>
      <c r="K21" s="352" t="s">
        <v>80</v>
      </c>
      <c r="L21" s="353" t="s">
        <v>169</v>
      </c>
      <c r="O21" s="324">
        <v>17</v>
      </c>
      <c r="P21" s="338">
        <f>入力シート!B28</f>
        <v>0</v>
      </c>
    </row>
    <row r="22" spans="1:16" ht="39.6" customHeight="1">
      <c r="A22" s="326" t="s">
        <v>229</v>
      </c>
      <c r="B22" s="329" t="s">
        <v>231</v>
      </c>
      <c r="C22" s="329" t="s">
        <v>232</v>
      </c>
      <c r="D22" s="329" t="s">
        <v>233</v>
      </c>
      <c r="E22" s="332" t="s">
        <v>61</v>
      </c>
      <c r="F22" s="333" t="s">
        <v>10</v>
      </c>
      <c r="G22" s="329" t="s">
        <v>237</v>
      </c>
      <c r="H22" s="332" t="s">
        <v>239</v>
      </c>
      <c r="I22" s="329" t="s">
        <v>114</v>
      </c>
      <c r="J22" s="350" t="s">
        <v>242</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245</v>
      </c>
      <c r="N23" s="337">
        <f>N17+1</f>
        <v>4</v>
      </c>
      <c r="O23" s="324">
        <v>19</v>
      </c>
      <c r="P23" s="338">
        <f>入力シート!B30</f>
        <v>0</v>
      </c>
    </row>
    <row r="24" spans="1:16" ht="36.6" customHeight="1">
      <c r="O24" s="324">
        <v>20</v>
      </c>
      <c r="P24" s="338">
        <f>入力シート!B31</f>
        <v>0</v>
      </c>
    </row>
    <row r="25" spans="1:16" ht="21.6" customHeight="1">
      <c r="A25" s="324" t="s">
        <v>228</v>
      </c>
      <c r="E25" s="584" t="s">
        <v>234</v>
      </c>
      <c r="F25" s="584"/>
      <c r="G25" s="584" t="str">
        <f>$G$1</f>
        <v>魚沼集落協定</v>
      </c>
      <c r="H25" s="584"/>
      <c r="I25" s="584"/>
      <c r="J25" s="584"/>
      <c r="K25" s="585" t="str">
        <f>$K$1</f>
        <v>③・④は個人の
収入に別途計上</v>
      </c>
      <c r="L25" s="585"/>
      <c r="O25" s="324">
        <v>21</v>
      </c>
      <c r="P25" s="338">
        <f>入力シート!B32</f>
        <v>0</v>
      </c>
    </row>
    <row r="26" spans="1:16" ht="15.6" customHeight="1" thickBot="1">
      <c r="J26" s="324">
        <f>N29</f>
        <v>5</v>
      </c>
      <c r="K26" s="586"/>
      <c r="L26" s="586"/>
      <c r="O26" s="324">
        <v>22</v>
      </c>
      <c r="P26" s="338">
        <f>入力シート!B33</f>
        <v>0</v>
      </c>
    </row>
    <row r="27" spans="1:16">
      <c r="A27" s="325"/>
      <c r="B27" s="328" t="s">
        <v>72</v>
      </c>
      <c r="C27" s="328" t="s">
        <v>75</v>
      </c>
      <c r="D27" s="328" t="s">
        <v>14</v>
      </c>
      <c r="E27" s="328" t="s">
        <v>215</v>
      </c>
      <c r="F27" s="328" t="s">
        <v>235</v>
      </c>
      <c r="G27" s="328" t="s">
        <v>236</v>
      </c>
      <c r="H27" s="328" t="s">
        <v>101</v>
      </c>
      <c r="I27" s="328" t="s">
        <v>240</v>
      </c>
      <c r="J27" s="349" t="s">
        <v>241</v>
      </c>
      <c r="K27" s="352" t="s">
        <v>80</v>
      </c>
      <c r="L27" s="353" t="s">
        <v>169</v>
      </c>
      <c r="O27" s="324">
        <v>23</v>
      </c>
      <c r="P27" s="338">
        <f>入力シート!B34</f>
        <v>0</v>
      </c>
    </row>
    <row r="28" spans="1:16" ht="39.6" customHeight="1">
      <c r="A28" s="326" t="s">
        <v>229</v>
      </c>
      <c r="B28" s="329" t="s">
        <v>231</v>
      </c>
      <c r="C28" s="329" t="s">
        <v>232</v>
      </c>
      <c r="D28" s="329" t="s">
        <v>233</v>
      </c>
      <c r="E28" s="332" t="s">
        <v>61</v>
      </c>
      <c r="F28" s="333" t="s">
        <v>10</v>
      </c>
      <c r="G28" s="329" t="s">
        <v>237</v>
      </c>
      <c r="H28" s="332" t="s">
        <v>239</v>
      </c>
      <c r="I28" s="329" t="s">
        <v>114</v>
      </c>
      <c r="J28" s="350" t="s">
        <v>242</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245</v>
      </c>
      <c r="N29" s="337">
        <f>N23+1</f>
        <v>5</v>
      </c>
      <c r="O29" s="324">
        <v>25</v>
      </c>
      <c r="P29" s="338">
        <f>入力シート!B36</f>
        <v>0</v>
      </c>
    </row>
    <row r="30" spans="1:16" ht="36.6" customHeight="1">
      <c r="O30" s="324">
        <v>26</v>
      </c>
      <c r="P30" s="338">
        <f>入力シート!B37</f>
        <v>0</v>
      </c>
    </row>
    <row r="31" spans="1:16" ht="21.6" customHeight="1">
      <c r="A31" s="324" t="s">
        <v>228</v>
      </c>
      <c r="E31" s="584" t="s">
        <v>234</v>
      </c>
      <c r="F31" s="584"/>
      <c r="G31" s="584" t="str">
        <f>$G$1</f>
        <v>魚沼集落協定</v>
      </c>
      <c r="H31" s="584"/>
      <c r="I31" s="584"/>
      <c r="J31" s="584"/>
      <c r="K31" s="585" t="str">
        <f>$K$1</f>
        <v>③・④は個人の
収入に別途計上</v>
      </c>
      <c r="L31" s="585"/>
      <c r="O31" s="324">
        <v>27</v>
      </c>
      <c r="P31" s="338">
        <f>入力シート!B38</f>
        <v>0</v>
      </c>
    </row>
    <row r="32" spans="1:16" ht="15.6" customHeight="1" thickBot="1">
      <c r="J32" s="324">
        <f>N35</f>
        <v>6</v>
      </c>
      <c r="K32" s="586"/>
      <c r="L32" s="586"/>
      <c r="O32" s="324">
        <v>28</v>
      </c>
      <c r="P32" s="338">
        <f>入力シート!B39</f>
        <v>0</v>
      </c>
    </row>
    <row r="33" spans="1:16">
      <c r="A33" s="325"/>
      <c r="B33" s="328" t="s">
        <v>72</v>
      </c>
      <c r="C33" s="328" t="s">
        <v>75</v>
      </c>
      <c r="D33" s="328" t="s">
        <v>14</v>
      </c>
      <c r="E33" s="328" t="s">
        <v>215</v>
      </c>
      <c r="F33" s="328" t="s">
        <v>235</v>
      </c>
      <c r="G33" s="328" t="s">
        <v>236</v>
      </c>
      <c r="H33" s="328" t="s">
        <v>101</v>
      </c>
      <c r="I33" s="328" t="s">
        <v>240</v>
      </c>
      <c r="J33" s="349" t="s">
        <v>241</v>
      </c>
      <c r="K33" s="352" t="s">
        <v>80</v>
      </c>
      <c r="L33" s="353" t="s">
        <v>169</v>
      </c>
      <c r="O33" s="324">
        <v>29</v>
      </c>
      <c r="P33" s="338">
        <f>入力シート!B40</f>
        <v>0</v>
      </c>
    </row>
    <row r="34" spans="1:16" ht="39.6" customHeight="1">
      <c r="A34" s="326" t="s">
        <v>229</v>
      </c>
      <c r="B34" s="329" t="s">
        <v>231</v>
      </c>
      <c r="C34" s="329" t="s">
        <v>232</v>
      </c>
      <c r="D34" s="329" t="s">
        <v>233</v>
      </c>
      <c r="E34" s="332" t="s">
        <v>61</v>
      </c>
      <c r="F34" s="333" t="s">
        <v>10</v>
      </c>
      <c r="G34" s="329" t="s">
        <v>237</v>
      </c>
      <c r="H34" s="332" t="s">
        <v>239</v>
      </c>
      <c r="I34" s="329" t="s">
        <v>114</v>
      </c>
      <c r="J34" s="350" t="s">
        <v>242</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245</v>
      </c>
      <c r="N35" s="337">
        <f>N29+1</f>
        <v>6</v>
      </c>
      <c r="O35" s="324">
        <v>31</v>
      </c>
      <c r="P35" s="338">
        <f>入力シート!B42</f>
        <v>0</v>
      </c>
    </row>
    <row r="36" spans="1:16" ht="36.6" customHeight="1">
      <c r="O36" s="324">
        <v>32</v>
      </c>
      <c r="P36" s="338">
        <f>入力シート!B43</f>
        <v>0</v>
      </c>
    </row>
    <row r="37" spans="1:16" ht="21.6" customHeight="1">
      <c r="A37" s="324" t="s">
        <v>228</v>
      </c>
      <c r="E37" s="584" t="s">
        <v>234</v>
      </c>
      <c r="F37" s="584"/>
      <c r="G37" s="584" t="str">
        <f>$G$1</f>
        <v>魚沼集落協定</v>
      </c>
      <c r="H37" s="584"/>
      <c r="I37" s="584"/>
      <c r="J37" s="584"/>
      <c r="K37" s="585" t="str">
        <f>$K$1</f>
        <v>③・④は個人の
収入に別途計上</v>
      </c>
      <c r="L37" s="585"/>
      <c r="O37" s="324">
        <v>33</v>
      </c>
      <c r="P37" s="338">
        <f>入力シート!B44</f>
        <v>0</v>
      </c>
    </row>
    <row r="38" spans="1:16" ht="15.6" customHeight="1" thickBot="1">
      <c r="J38" s="324">
        <f>N41</f>
        <v>7</v>
      </c>
      <c r="K38" s="586"/>
      <c r="L38" s="586"/>
      <c r="O38" s="324">
        <v>34</v>
      </c>
      <c r="P38" s="338">
        <f>入力シート!B45</f>
        <v>0</v>
      </c>
    </row>
    <row r="39" spans="1:16">
      <c r="A39" s="325"/>
      <c r="B39" s="328" t="s">
        <v>72</v>
      </c>
      <c r="C39" s="328" t="s">
        <v>75</v>
      </c>
      <c r="D39" s="328" t="s">
        <v>14</v>
      </c>
      <c r="E39" s="328" t="s">
        <v>215</v>
      </c>
      <c r="F39" s="328" t="s">
        <v>235</v>
      </c>
      <c r="G39" s="328" t="s">
        <v>236</v>
      </c>
      <c r="H39" s="328" t="s">
        <v>101</v>
      </c>
      <c r="I39" s="328" t="s">
        <v>240</v>
      </c>
      <c r="J39" s="349" t="s">
        <v>241</v>
      </c>
      <c r="K39" s="352" t="s">
        <v>80</v>
      </c>
      <c r="L39" s="353" t="s">
        <v>169</v>
      </c>
      <c r="O39" s="324">
        <v>35</v>
      </c>
      <c r="P39" s="338">
        <f>入力シート!B46</f>
        <v>0</v>
      </c>
    </row>
    <row r="40" spans="1:16" ht="39.6" customHeight="1">
      <c r="A40" s="326" t="s">
        <v>229</v>
      </c>
      <c r="B40" s="329" t="s">
        <v>231</v>
      </c>
      <c r="C40" s="329" t="s">
        <v>232</v>
      </c>
      <c r="D40" s="329" t="s">
        <v>233</v>
      </c>
      <c r="E40" s="332" t="s">
        <v>61</v>
      </c>
      <c r="F40" s="333" t="s">
        <v>10</v>
      </c>
      <c r="G40" s="329" t="s">
        <v>237</v>
      </c>
      <c r="H40" s="332" t="s">
        <v>239</v>
      </c>
      <c r="I40" s="329" t="s">
        <v>114</v>
      </c>
      <c r="J40" s="350" t="s">
        <v>242</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245</v>
      </c>
      <c r="N41" s="337">
        <f>N35+1</f>
        <v>7</v>
      </c>
      <c r="O41" s="324">
        <v>37</v>
      </c>
      <c r="P41" s="338">
        <f>入力シート!B48</f>
        <v>0</v>
      </c>
    </row>
    <row r="42" spans="1:16" ht="21.6" customHeight="1">
      <c r="A42" s="324" t="s">
        <v>228</v>
      </c>
      <c r="E42" s="584" t="s">
        <v>234</v>
      </c>
      <c r="F42" s="584"/>
      <c r="G42" s="584" t="str">
        <f>$G$1</f>
        <v>魚沼集落協定</v>
      </c>
      <c r="H42" s="584"/>
      <c r="I42" s="584"/>
      <c r="J42" s="584"/>
      <c r="O42" s="324">
        <v>38</v>
      </c>
      <c r="P42" s="338">
        <f>入力シート!B49</f>
        <v>0</v>
      </c>
    </row>
    <row r="43" spans="1:16" ht="15.6" customHeight="1" thickBot="1">
      <c r="J43" s="324">
        <f>N46</f>
        <v>8</v>
      </c>
      <c r="O43" s="324">
        <v>39</v>
      </c>
      <c r="P43" s="338">
        <f>入力シート!B50</f>
        <v>0</v>
      </c>
    </row>
    <row r="44" spans="1:16">
      <c r="A44" s="325"/>
      <c r="B44" s="328" t="s">
        <v>72</v>
      </c>
      <c r="C44" s="328" t="s">
        <v>75</v>
      </c>
      <c r="D44" s="328" t="s">
        <v>14</v>
      </c>
      <c r="E44" s="328" t="s">
        <v>215</v>
      </c>
      <c r="F44" s="328" t="s">
        <v>235</v>
      </c>
      <c r="G44" s="328" t="s">
        <v>236</v>
      </c>
      <c r="H44" s="328" t="s">
        <v>101</v>
      </c>
      <c r="I44" s="328" t="s">
        <v>240</v>
      </c>
      <c r="J44" s="349" t="s">
        <v>241</v>
      </c>
      <c r="K44" s="352" t="s">
        <v>80</v>
      </c>
      <c r="L44" s="353" t="s">
        <v>169</v>
      </c>
      <c r="O44" s="324">
        <v>40</v>
      </c>
      <c r="P44" s="338">
        <f>入力シート!B51</f>
        <v>0</v>
      </c>
    </row>
    <row r="45" spans="1:16" ht="39.6" customHeight="1">
      <c r="A45" s="326" t="s">
        <v>229</v>
      </c>
      <c r="B45" s="329" t="s">
        <v>231</v>
      </c>
      <c r="C45" s="329" t="s">
        <v>232</v>
      </c>
      <c r="D45" s="329" t="s">
        <v>233</v>
      </c>
      <c r="E45" s="332" t="s">
        <v>61</v>
      </c>
      <c r="F45" s="333" t="s">
        <v>10</v>
      </c>
      <c r="G45" s="329" t="s">
        <v>237</v>
      </c>
      <c r="H45" s="332" t="s">
        <v>239</v>
      </c>
      <c r="I45" s="329" t="s">
        <v>114</v>
      </c>
      <c r="J45" s="350" t="s">
        <v>242</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245</v>
      </c>
      <c r="N46" s="337">
        <f>N41+1</f>
        <v>8</v>
      </c>
      <c r="O46" s="324">
        <v>42</v>
      </c>
      <c r="P46" s="338">
        <f>入力シート!B53</f>
        <v>0</v>
      </c>
    </row>
    <row r="47" spans="1:16" ht="36.6" customHeight="1">
      <c r="O47" s="324">
        <v>43</v>
      </c>
      <c r="P47" s="338">
        <f>入力シート!B54</f>
        <v>0</v>
      </c>
    </row>
    <row r="48" spans="1:16" ht="21.6" customHeight="1">
      <c r="A48" s="324" t="s">
        <v>228</v>
      </c>
      <c r="E48" s="584" t="s">
        <v>234</v>
      </c>
      <c r="F48" s="584"/>
      <c r="G48" s="584" t="str">
        <f>$G$1</f>
        <v>魚沼集落協定</v>
      </c>
      <c r="H48" s="584"/>
      <c r="I48" s="584"/>
      <c r="J48" s="584"/>
      <c r="K48" s="585" t="str">
        <f>$K$1</f>
        <v>③・④は個人の
収入に別途計上</v>
      </c>
      <c r="L48" s="585"/>
      <c r="O48" s="324">
        <v>44</v>
      </c>
      <c r="P48" s="338">
        <f>入力シート!B55</f>
        <v>0</v>
      </c>
    </row>
    <row r="49" spans="1:16" ht="15.6" customHeight="1" thickBot="1">
      <c r="J49" s="324">
        <f>N52</f>
        <v>9</v>
      </c>
      <c r="K49" s="586"/>
      <c r="L49" s="586"/>
      <c r="O49" s="324">
        <v>45</v>
      </c>
      <c r="P49" s="338">
        <f>入力シート!B56</f>
        <v>0</v>
      </c>
    </row>
    <row r="50" spans="1:16">
      <c r="A50" s="325"/>
      <c r="B50" s="328" t="s">
        <v>72</v>
      </c>
      <c r="C50" s="328" t="s">
        <v>75</v>
      </c>
      <c r="D50" s="328" t="s">
        <v>14</v>
      </c>
      <c r="E50" s="328" t="s">
        <v>215</v>
      </c>
      <c r="F50" s="328" t="s">
        <v>235</v>
      </c>
      <c r="G50" s="328" t="s">
        <v>236</v>
      </c>
      <c r="H50" s="328" t="s">
        <v>101</v>
      </c>
      <c r="I50" s="328" t="s">
        <v>240</v>
      </c>
      <c r="J50" s="349" t="s">
        <v>241</v>
      </c>
      <c r="K50" s="352" t="s">
        <v>80</v>
      </c>
      <c r="L50" s="353" t="s">
        <v>169</v>
      </c>
      <c r="O50" s="324">
        <v>46</v>
      </c>
      <c r="P50" s="338">
        <f>入力シート!B57</f>
        <v>0</v>
      </c>
    </row>
    <row r="51" spans="1:16" ht="39.6" customHeight="1">
      <c r="A51" s="326" t="s">
        <v>229</v>
      </c>
      <c r="B51" s="329" t="s">
        <v>231</v>
      </c>
      <c r="C51" s="329" t="s">
        <v>232</v>
      </c>
      <c r="D51" s="329" t="s">
        <v>233</v>
      </c>
      <c r="E51" s="332" t="s">
        <v>61</v>
      </c>
      <c r="F51" s="333" t="s">
        <v>10</v>
      </c>
      <c r="G51" s="329" t="s">
        <v>237</v>
      </c>
      <c r="H51" s="332" t="s">
        <v>239</v>
      </c>
      <c r="I51" s="329" t="s">
        <v>114</v>
      </c>
      <c r="J51" s="350" t="s">
        <v>242</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245</v>
      </c>
      <c r="N52" s="337">
        <f>N46+1</f>
        <v>9</v>
      </c>
      <c r="O52" s="324">
        <v>48</v>
      </c>
      <c r="P52" s="338">
        <f>入力シート!B59</f>
        <v>0</v>
      </c>
    </row>
    <row r="53" spans="1:16" ht="36.6" customHeight="1">
      <c r="O53" s="324">
        <v>49</v>
      </c>
      <c r="P53" s="338">
        <f>入力シート!B60</f>
        <v>0</v>
      </c>
    </row>
    <row r="54" spans="1:16" ht="21.6" customHeight="1">
      <c r="A54" s="324" t="s">
        <v>228</v>
      </c>
      <c r="E54" s="584" t="s">
        <v>234</v>
      </c>
      <c r="F54" s="584"/>
      <c r="G54" s="584" t="str">
        <f>$G$1</f>
        <v>魚沼集落協定</v>
      </c>
      <c r="H54" s="584"/>
      <c r="I54" s="584"/>
      <c r="J54" s="584"/>
      <c r="K54" s="585" t="str">
        <f>$K$1</f>
        <v>③・④は個人の
収入に別途計上</v>
      </c>
      <c r="L54" s="585"/>
      <c r="O54" s="324">
        <v>50</v>
      </c>
      <c r="P54" s="338">
        <f>入力シート!B61</f>
        <v>0</v>
      </c>
    </row>
    <row r="55" spans="1:16" ht="15.6" customHeight="1" thickBot="1">
      <c r="J55" s="324">
        <f>N58</f>
        <v>10</v>
      </c>
      <c r="K55" s="586"/>
      <c r="L55" s="586"/>
      <c r="O55" s="324">
        <v>51</v>
      </c>
      <c r="P55" s="338">
        <f>入力シート!B62</f>
        <v>0</v>
      </c>
    </row>
    <row r="56" spans="1:16">
      <c r="A56" s="325"/>
      <c r="B56" s="328" t="s">
        <v>72</v>
      </c>
      <c r="C56" s="328" t="s">
        <v>75</v>
      </c>
      <c r="D56" s="328" t="s">
        <v>14</v>
      </c>
      <c r="E56" s="328" t="s">
        <v>215</v>
      </c>
      <c r="F56" s="328" t="s">
        <v>235</v>
      </c>
      <c r="G56" s="328" t="s">
        <v>236</v>
      </c>
      <c r="H56" s="328" t="s">
        <v>101</v>
      </c>
      <c r="I56" s="328" t="s">
        <v>240</v>
      </c>
      <c r="J56" s="349" t="s">
        <v>241</v>
      </c>
      <c r="K56" s="352" t="s">
        <v>80</v>
      </c>
      <c r="L56" s="353" t="s">
        <v>169</v>
      </c>
      <c r="O56" s="324">
        <v>52</v>
      </c>
      <c r="P56" s="338">
        <f>入力シート!B63</f>
        <v>0</v>
      </c>
    </row>
    <row r="57" spans="1:16" ht="39.6" customHeight="1">
      <c r="A57" s="326" t="s">
        <v>229</v>
      </c>
      <c r="B57" s="329" t="s">
        <v>231</v>
      </c>
      <c r="C57" s="329" t="s">
        <v>232</v>
      </c>
      <c r="D57" s="329" t="s">
        <v>233</v>
      </c>
      <c r="E57" s="332" t="s">
        <v>61</v>
      </c>
      <c r="F57" s="333" t="s">
        <v>10</v>
      </c>
      <c r="G57" s="329" t="s">
        <v>237</v>
      </c>
      <c r="H57" s="332" t="s">
        <v>239</v>
      </c>
      <c r="I57" s="329" t="s">
        <v>114</v>
      </c>
      <c r="J57" s="350" t="s">
        <v>242</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245</v>
      </c>
      <c r="N58" s="337">
        <f>N52+1</f>
        <v>10</v>
      </c>
      <c r="O58" s="324">
        <v>54</v>
      </c>
      <c r="P58" s="338">
        <f>入力シート!B65</f>
        <v>0</v>
      </c>
    </row>
    <row r="59" spans="1:16" ht="36.6" customHeight="1">
      <c r="O59" s="324">
        <v>55</v>
      </c>
      <c r="P59" s="338">
        <f>入力シート!B66</f>
        <v>0</v>
      </c>
    </row>
    <row r="60" spans="1:16" ht="21.6" customHeight="1">
      <c r="A60" s="324" t="s">
        <v>228</v>
      </c>
      <c r="E60" s="584" t="s">
        <v>234</v>
      </c>
      <c r="F60" s="584"/>
      <c r="G60" s="584" t="str">
        <f>$G$1</f>
        <v>魚沼集落協定</v>
      </c>
      <c r="H60" s="584"/>
      <c r="I60" s="584"/>
      <c r="J60" s="584"/>
      <c r="K60" s="585" t="str">
        <f>$K$1</f>
        <v>③・④は個人の
収入に別途計上</v>
      </c>
      <c r="L60" s="585"/>
      <c r="O60" s="324">
        <v>56</v>
      </c>
      <c r="P60" s="338">
        <f>入力シート!B67</f>
        <v>0</v>
      </c>
    </row>
    <row r="61" spans="1:16" ht="15.6" customHeight="1" thickBot="1">
      <c r="J61" s="324">
        <f>N64</f>
        <v>11</v>
      </c>
      <c r="K61" s="586"/>
      <c r="L61" s="586"/>
      <c r="O61" s="324">
        <v>57</v>
      </c>
      <c r="P61" s="338">
        <f>入力シート!B68</f>
        <v>0</v>
      </c>
    </row>
    <row r="62" spans="1:16">
      <c r="A62" s="325"/>
      <c r="B62" s="328" t="s">
        <v>72</v>
      </c>
      <c r="C62" s="328" t="s">
        <v>75</v>
      </c>
      <c r="D62" s="328" t="s">
        <v>14</v>
      </c>
      <c r="E62" s="328" t="s">
        <v>215</v>
      </c>
      <c r="F62" s="328" t="s">
        <v>235</v>
      </c>
      <c r="G62" s="328" t="s">
        <v>236</v>
      </c>
      <c r="H62" s="328" t="s">
        <v>101</v>
      </c>
      <c r="I62" s="328" t="s">
        <v>240</v>
      </c>
      <c r="J62" s="349" t="s">
        <v>241</v>
      </c>
      <c r="K62" s="352" t="s">
        <v>80</v>
      </c>
      <c r="L62" s="353" t="s">
        <v>169</v>
      </c>
      <c r="O62" s="324">
        <v>58</v>
      </c>
      <c r="P62" s="338">
        <f>入力シート!B69</f>
        <v>0</v>
      </c>
    </row>
    <row r="63" spans="1:16" ht="39.6" customHeight="1">
      <c r="A63" s="326" t="s">
        <v>229</v>
      </c>
      <c r="B63" s="329" t="s">
        <v>231</v>
      </c>
      <c r="C63" s="329" t="s">
        <v>232</v>
      </c>
      <c r="D63" s="329" t="s">
        <v>233</v>
      </c>
      <c r="E63" s="332" t="s">
        <v>61</v>
      </c>
      <c r="F63" s="333" t="s">
        <v>10</v>
      </c>
      <c r="G63" s="329" t="s">
        <v>237</v>
      </c>
      <c r="H63" s="332" t="s">
        <v>239</v>
      </c>
      <c r="I63" s="329" t="s">
        <v>114</v>
      </c>
      <c r="J63" s="350" t="s">
        <v>242</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245</v>
      </c>
      <c r="N64" s="337">
        <f>N58+1</f>
        <v>11</v>
      </c>
      <c r="O64" s="324">
        <v>60</v>
      </c>
      <c r="P64" s="338">
        <f>入力シート!B71</f>
        <v>0</v>
      </c>
    </row>
    <row r="65" spans="1:16" ht="36.6" customHeight="1">
      <c r="O65" s="324">
        <v>61</v>
      </c>
      <c r="P65" s="338">
        <f>入力シート!B72</f>
        <v>0</v>
      </c>
    </row>
    <row r="66" spans="1:16" ht="21.6" customHeight="1">
      <c r="A66" s="324" t="s">
        <v>228</v>
      </c>
      <c r="E66" s="584" t="s">
        <v>234</v>
      </c>
      <c r="F66" s="584"/>
      <c r="G66" s="584" t="str">
        <f>$G$1</f>
        <v>魚沼集落協定</v>
      </c>
      <c r="H66" s="584"/>
      <c r="I66" s="584"/>
      <c r="J66" s="584"/>
      <c r="K66" s="585" t="str">
        <f>$K$1</f>
        <v>③・④は個人の
収入に別途計上</v>
      </c>
      <c r="L66" s="585"/>
      <c r="O66" s="324">
        <v>62</v>
      </c>
      <c r="P66" s="338">
        <f>入力シート!B73</f>
        <v>0</v>
      </c>
    </row>
    <row r="67" spans="1:16" ht="15.6" customHeight="1" thickBot="1">
      <c r="J67" s="324">
        <f>N70</f>
        <v>12</v>
      </c>
      <c r="K67" s="586"/>
      <c r="L67" s="586"/>
      <c r="O67" s="324">
        <v>63</v>
      </c>
      <c r="P67" s="338">
        <f>入力シート!B74</f>
        <v>0</v>
      </c>
    </row>
    <row r="68" spans="1:16">
      <c r="A68" s="325"/>
      <c r="B68" s="328" t="s">
        <v>72</v>
      </c>
      <c r="C68" s="328" t="s">
        <v>75</v>
      </c>
      <c r="D68" s="328" t="s">
        <v>14</v>
      </c>
      <c r="E68" s="328" t="s">
        <v>215</v>
      </c>
      <c r="F68" s="328" t="s">
        <v>235</v>
      </c>
      <c r="G68" s="328" t="s">
        <v>236</v>
      </c>
      <c r="H68" s="328" t="s">
        <v>101</v>
      </c>
      <c r="I68" s="328" t="s">
        <v>240</v>
      </c>
      <c r="J68" s="349" t="s">
        <v>241</v>
      </c>
      <c r="K68" s="352" t="s">
        <v>80</v>
      </c>
      <c r="L68" s="353" t="s">
        <v>169</v>
      </c>
      <c r="O68" s="324">
        <v>64</v>
      </c>
      <c r="P68" s="338">
        <f>入力シート!B75</f>
        <v>0</v>
      </c>
    </row>
    <row r="69" spans="1:16" ht="39.6" customHeight="1">
      <c r="A69" s="326" t="s">
        <v>229</v>
      </c>
      <c r="B69" s="329" t="s">
        <v>231</v>
      </c>
      <c r="C69" s="329" t="s">
        <v>232</v>
      </c>
      <c r="D69" s="329" t="s">
        <v>233</v>
      </c>
      <c r="E69" s="332" t="s">
        <v>61</v>
      </c>
      <c r="F69" s="333" t="s">
        <v>10</v>
      </c>
      <c r="G69" s="329" t="s">
        <v>237</v>
      </c>
      <c r="H69" s="332" t="s">
        <v>239</v>
      </c>
      <c r="I69" s="329" t="s">
        <v>114</v>
      </c>
      <c r="J69" s="350" t="s">
        <v>242</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245</v>
      </c>
      <c r="N70" s="337">
        <f>N64+1</f>
        <v>12</v>
      </c>
      <c r="O70" s="324">
        <v>66</v>
      </c>
      <c r="P70" s="338">
        <f>入力シート!B77</f>
        <v>0</v>
      </c>
    </row>
    <row r="71" spans="1:16" ht="36.6" customHeight="1">
      <c r="O71" s="324">
        <v>67</v>
      </c>
      <c r="P71" s="338">
        <f>入力シート!B78</f>
        <v>0</v>
      </c>
    </row>
    <row r="72" spans="1:16" ht="21.6" customHeight="1">
      <c r="A72" s="324" t="s">
        <v>228</v>
      </c>
      <c r="E72" s="584" t="s">
        <v>234</v>
      </c>
      <c r="F72" s="584"/>
      <c r="G72" s="584" t="str">
        <f>$G$1</f>
        <v>魚沼集落協定</v>
      </c>
      <c r="H72" s="584"/>
      <c r="I72" s="584"/>
      <c r="J72" s="584"/>
      <c r="K72" s="585" t="str">
        <f>$K$1</f>
        <v>③・④は個人の
収入に別途計上</v>
      </c>
      <c r="L72" s="585"/>
      <c r="O72" s="324">
        <v>68</v>
      </c>
      <c r="P72" s="338">
        <f>入力シート!B79</f>
        <v>0</v>
      </c>
    </row>
    <row r="73" spans="1:16" ht="15.6" customHeight="1" thickBot="1">
      <c r="J73" s="324">
        <f>N76</f>
        <v>13</v>
      </c>
      <c r="K73" s="586"/>
      <c r="L73" s="586"/>
      <c r="O73" s="324">
        <v>69</v>
      </c>
      <c r="P73" s="338">
        <f>入力シート!B80</f>
        <v>0</v>
      </c>
    </row>
    <row r="74" spans="1:16">
      <c r="A74" s="325"/>
      <c r="B74" s="328" t="s">
        <v>72</v>
      </c>
      <c r="C74" s="328" t="s">
        <v>75</v>
      </c>
      <c r="D74" s="328" t="s">
        <v>14</v>
      </c>
      <c r="E74" s="328" t="s">
        <v>215</v>
      </c>
      <c r="F74" s="328" t="s">
        <v>235</v>
      </c>
      <c r="G74" s="328" t="s">
        <v>236</v>
      </c>
      <c r="H74" s="328" t="s">
        <v>101</v>
      </c>
      <c r="I74" s="328" t="s">
        <v>240</v>
      </c>
      <c r="J74" s="349" t="s">
        <v>241</v>
      </c>
      <c r="K74" s="352" t="s">
        <v>80</v>
      </c>
      <c r="L74" s="353" t="s">
        <v>169</v>
      </c>
      <c r="O74" s="324">
        <v>70</v>
      </c>
      <c r="P74" s="338">
        <f>入力シート!B81</f>
        <v>0</v>
      </c>
    </row>
    <row r="75" spans="1:16" ht="39.6" customHeight="1">
      <c r="A75" s="326" t="s">
        <v>229</v>
      </c>
      <c r="B75" s="329" t="s">
        <v>231</v>
      </c>
      <c r="C75" s="329" t="s">
        <v>232</v>
      </c>
      <c r="D75" s="329" t="s">
        <v>233</v>
      </c>
      <c r="E75" s="332" t="s">
        <v>61</v>
      </c>
      <c r="F75" s="333" t="s">
        <v>10</v>
      </c>
      <c r="G75" s="329" t="s">
        <v>237</v>
      </c>
      <c r="H75" s="332" t="s">
        <v>239</v>
      </c>
      <c r="I75" s="329" t="s">
        <v>114</v>
      </c>
      <c r="J75" s="350" t="s">
        <v>242</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245</v>
      </c>
      <c r="N76" s="337">
        <f>N70+1</f>
        <v>13</v>
      </c>
      <c r="O76" s="324">
        <v>72</v>
      </c>
      <c r="P76" s="338">
        <f>入力シート!B83</f>
        <v>0</v>
      </c>
    </row>
    <row r="77" spans="1:16" ht="36.6" customHeight="1">
      <c r="O77" s="324">
        <v>73</v>
      </c>
      <c r="P77" s="338">
        <f>入力シート!B84</f>
        <v>0</v>
      </c>
    </row>
    <row r="78" spans="1:16" ht="21.6" customHeight="1">
      <c r="A78" s="324" t="s">
        <v>228</v>
      </c>
      <c r="E78" s="584" t="s">
        <v>234</v>
      </c>
      <c r="F78" s="584"/>
      <c r="G78" s="584" t="str">
        <f>$G$1</f>
        <v>魚沼集落協定</v>
      </c>
      <c r="H78" s="584"/>
      <c r="I78" s="584"/>
      <c r="J78" s="584"/>
      <c r="K78" s="585" t="str">
        <f>$K$1</f>
        <v>③・④は個人の
収入に別途計上</v>
      </c>
      <c r="L78" s="585"/>
      <c r="O78" s="324">
        <v>74</v>
      </c>
      <c r="P78" s="338">
        <f>入力シート!B85</f>
        <v>0</v>
      </c>
    </row>
    <row r="79" spans="1:16" ht="15.6" customHeight="1" thickBot="1">
      <c r="J79" s="324">
        <f>N82</f>
        <v>14</v>
      </c>
      <c r="K79" s="586"/>
      <c r="L79" s="586"/>
      <c r="O79" s="324">
        <v>75</v>
      </c>
      <c r="P79" s="338">
        <f>入力シート!B86</f>
        <v>0</v>
      </c>
    </row>
    <row r="80" spans="1:16">
      <c r="A80" s="325"/>
      <c r="B80" s="328" t="s">
        <v>72</v>
      </c>
      <c r="C80" s="328" t="s">
        <v>75</v>
      </c>
      <c r="D80" s="328" t="s">
        <v>14</v>
      </c>
      <c r="E80" s="328" t="s">
        <v>215</v>
      </c>
      <c r="F80" s="328" t="s">
        <v>235</v>
      </c>
      <c r="G80" s="328" t="s">
        <v>236</v>
      </c>
      <c r="H80" s="328" t="s">
        <v>101</v>
      </c>
      <c r="I80" s="328" t="s">
        <v>240</v>
      </c>
      <c r="J80" s="349" t="s">
        <v>241</v>
      </c>
      <c r="K80" s="352" t="s">
        <v>80</v>
      </c>
      <c r="L80" s="353" t="s">
        <v>169</v>
      </c>
      <c r="O80" s="324">
        <v>76</v>
      </c>
      <c r="P80" s="338">
        <f>入力シート!B87</f>
        <v>0</v>
      </c>
    </row>
    <row r="81" spans="1:16" ht="39.6" customHeight="1">
      <c r="A81" s="326" t="s">
        <v>229</v>
      </c>
      <c r="B81" s="329" t="s">
        <v>231</v>
      </c>
      <c r="C81" s="329" t="s">
        <v>232</v>
      </c>
      <c r="D81" s="329" t="s">
        <v>233</v>
      </c>
      <c r="E81" s="332" t="s">
        <v>61</v>
      </c>
      <c r="F81" s="333" t="s">
        <v>10</v>
      </c>
      <c r="G81" s="329" t="s">
        <v>237</v>
      </c>
      <c r="H81" s="332" t="s">
        <v>239</v>
      </c>
      <c r="I81" s="329" t="s">
        <v>114</v>
      </c>
      <c r="J81" s="350" t="s">
        <v>242</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245</v>
      </c>
      <c r="N82" s="337">
        <f>N76+1</f>
        <v>14</v>
      </c>
      <c r="O82" s="324">
        <v>78</v>
      </c>
      <c r="P82" s="338">
        <f>入力シート!B89</f>
        <v>0</v>
      </c>
    </row>
    <row r="83" spans="1:16" ht="21.6" customHeight="1">
      <c r="A83" s="324" t="s">
        <v>228</v>
      </c>
      <c r="E83" s="584" t="s">
        <v>234</v>
      </c>
      <c r="F83" s="584"/>
      <c r="G83" s="584" t="str">
        <f>$G$1</f>
        <v>魚沼集落協定</v>
      </c>
      <c r="H83" s="584"/>
      <c r="I83" s="584"/>
      <c r="J83" s="584"/>
      <c r="K83" s="585" t="str">
        <f>$K$1</f>
        <v>③・④は個人の
収入に別途計上</v>
      </c>
      <c r="L83" s="585"/>
      <c r="O83" s="324">
        <v>79</v>
      </c>
      <c r="P83" s="338">
        <f>入力シート!B90</f>
        <v>0</v>
      </c>
    </row>
    <row r="84" spans="1:16" ht="15.6" customHeight="1" thickBot="1">
      <c r="J84" s="324">
        <f>N87</f>
        <v>15</v>
      </c>
      <c r="K84" s="586"/>
      <c r="L84" s="586"/>
      <c r="O84" s="324">
        <v>80</v>
      </c>
      <c r="P84" s="338">
        <f>入力シート!B91</f>
        <v>0</v>
      </c>
    </row>
    <row r="85" spans="1:16">
      <c r="A85" s="325"/>
      <c r="B85" s="328" t="s">
        <v>72</v>
      </c>
      <c r="C85" s="328" t="s">
        <v>75</v>
      </c>
      <c r="D85" s="328" t="s">
        <v>14</v>
      </c>
      <c r="E85" s="328" t="s">
        <v>215</v>
      </c>
      <c r="F85" s="328" t="s">
        <v>235</v>
      </c>
      <c r="G85" s="328" t="s">
        <v>236</v>
      </c>
      <c r="H85" s="328" t="s">
        <v>101</v>
      </c>
      <c r="I85" s="328" t="s">
        <v>240</v>
      </c>
      <c r="J85" s="349" t="s">
        <v>241</v>
      </c>
      <c r="K85" s="352" t="s">
        <v>80</v>
      </c>
      <c r="L85" s="353" t="s">
        <v>169</v>
      </c>
      <c r="O85" s="324">
        <v>81</v>
      </c>
      <c r="P85" s="338">
        <f>入力シート!B92</f>
        <v>0</v>
      </c>
    </row>
    <row r="86" spans="1:16" ht="39.6" customHeight="1">
      <c r="A86" s="326" t="s">
        <v>229</v>
      </c>
      <c r="B86" s="329" t="s">
        <v>231</v>
      </c>
      <c r="C86" s="329" t="s">
        <v>232</v>
      </c>
      <c r="D86" s="329" t="s">
        <v>233</v>
      </c>
      <c r="E86" s="332" t="s">
        <v>61</v>
      </c>
      <c r="F86" s="333" t="s">
        <v>10</v>
      </c>
      <c r="G86" s="329" t="s">
        <v>237</v>
      </c>
      <c r="H86" s="332" t="s">
        <v>239</v>
      </c>
      <c r="I86" s="329" t="s">
        <v>114</v>
      </c>
      <c r="J86" s="350" t="s">
        <v>242</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245</v>
      </c>
      <c r="N87" s="337">
        <f>N82+1</f>
        <v>15</v>
      </c>
      <c r="O87" s="324">
        <v>83</v>
      </c>
      <c r="P87" s="338">
        <f>入力シート!B94</f>
        <v>0</v>
      </c>
    </row>
    <row r="88" spans="1:16" ht="36.6" customHeight="1">
      <c r="O88" s="324">
        <v>84</v>
      </c>
      <c r="P88" s="338">
        <f>入力シート!B95</f>
        <v>0</v>
      </c>
    </row>
    <row r="89" spans="1:16" ht="21.6" customHeight="1">
      <c r="A89" s="324" t="s">
        <v>228</v>
      </c>
      <c r="E89" s="584" t="s">
        <v>234</v>
      </c>
      <c r="F89" s="584"/>
      <c r="G89" s="584" t="str">
        <f>$G$1</f>
        <v>魚沼集落協定</v>
      </c>
      <c r="H89" s="584"/>
      <c r="I89" s="584"/>
      <c r="J89" s="584"/>
      <c r="K89" s="585" t="str">
        <f>$K$1</f>
        <v>③・④は個人の
収入に別途計上</v>
      </c>
      <c r="L89" s="585"/>
      <c r="O89" s="324">
        <v>85</v>
      </c>
      <c r="P89" s="338">
        <f>入力シート!B96</f>
        <v>0</v>
      </c>
    </row>
    <row r="90" spans="1:16" ht="15.6" customHeight="1" thickBot="1">
      <c r="J90" s="324">
        <f>N93</f>
        <v>16</v>
      </c>
      <c r="K90" s="586"/>
      <c r="L90" s="586"/>
      <c r="O90" s="324">
        <v>86</v>
      </c>
      <c r="P90" s="338">
        <f>入力シート!B97</f>
        <v>0</v>
      </c>
    </row>
    <row r="91" spans="1:16">
      <c r="A91" s="325"/>
      <c r="B91" s="328" t="s">
        <v>72</v>
      </c>
      <c r="C91" s="328" t="s">
        <v>75</v>
      </c>
      <c r="D91" s="328" t="s">
        <v>14</v>
      </c>
      <c r="E91" s="328" t="s">
        <v>215</v>
      </c>
      <c r="F91" s="328" t="s">
        <v>235</v>
      </c>
      <c r="G91" s="328" t="s">
        <v>236</v>
      </c>
      <c r="H91" s="328" t="s">
        <v>101</v>
      </c>
      <c r="I91" s="328" t="s">
        <v>240</v>
      </c>
      <c r="J91" s="349" t="s">
        <v>241</v>
      </c>
      <c r="K91" s="352" t="s">
        <v>80</v>
      </c>
      <c r="L91" s="353" t="s">
        <v>169</v>
      </c>
      <c r="O91" s="324">
        <v>87</v>
      </c>
      <c r="P91" s="338">
        <f>入力シート!B98</f>
        <v>0</v>
      </c>
    </row>
    <row r="92" spans="1:16" ht="39.6" customHeight="1">
      <c r="A92" s="326" t="s">
        <v>229</v>
      </c>
      <c r="B92" s="329" t="s">
        <v>231</v>
      </c>
      <c r="C92" s="329" t="s">
        <v>232</v>
      </c>
      <c r="D92" s="329" t="s">
        <v>233</v>
      </c>
      <c r="E92" s="332" t="s">
        <v>61</v>
      </c>
      <c r="F92" s="333" t="s">
        <v>10</v>
      </c>
      <c r="G92" s="329" t="s">
        <v>237</v>
      </c>
      <c r="H92" s="332" t="s">
        <v>239</v>
      </c>
      <c r="I92" s="329" t="s">
        <v>114</v>
      </c>
      <c r="J92" s="350" t="s">
        <v>242</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245</v>
      </c>
      <c r="N93" s="337">
        <f>N87+1</f>
        <v>16</v>
      </c>
      <c r="O93" s="324">
        <v>89</v>
      </c>
      <c r="P93" s="338">
        <f>入力シート!B100</f>
        <v>0</v>
      </c>
    </row>
    <row r="94" spans="1:16" ht="36.6" customHeight="1">
      <c r="P94" s="338"/>
    </row>
    <row r="95" spans="1:16" ht="21.6" customHeight="1">
      <c r="A95" s="324" t="s">
        <v>228</v>
      </c>
      <c r="E95" s="584" t="s">
        <v>234</v>
      </c>
      <c r="F95" s="584"/>
      <c r="G95" s="584" t="str">
        <f>$G$1</f>
        <v>魚沼集落協定</v>
      </c>
      <c r="H95" s="584"/>
      <c r="I95" s="584"/>
      <c r="J95" s="584"/>
      <c r="K95" s="585" t="str">
        <f>$K$1</f>
        <v>③・④は個人の
収入に別途計上</v>
      </c>
      <c r="L95" s="585"/>
    </row>
    <row r="96" spans="1:16" ht="15.6" customHeight="1" thickBot="1">
      <c r="J96" s="324">
        <f>N99</f>
        <v>17</v>
      </c>
      <c r="K96" s="586"/>
      <c r="L96" s="586"/>
    </row>
    <row r="97" spans="1:14">
      <c r="A97" s="325"/>
      <c r="B97" s="328" t="s">
        <v>72</v>
      </c>
      <c r="C97" s="328" t="s">
        <v>75</v>
      </c>
      <c r="D97" s="328" t="s">
        <v>14</v>
      </c>
      <c r="E97" s="328" t="s">
        <v>215</v>
      </c>
      <c r="F97" s="328" t="s">
        <v>235</v>
      </c>
      <c r="G97" s="328" t="s">
        <v>236</v>
      </c>
      <c r="H97" s="328" t="s">
        <v>101</v>
      </c>
      <c r="I97" s="328" t="s">
        <v>240</v>
      </c>
      <c r="J97" s="349" t="s">
        <v>241</v>
      </c>
      <c r="K97" s="352" t="s">
        <v>80</v>
      </c>
      <c r="L97" s="353" t="s">
        <v>169</v>
      </c>
    </row>
    <row r="98" spans="1:14" ht="39.6" customHeight="1">
      <c r="A98" s="326" t="s">
        <v>229</v>
      </c>
      <c r="B98" s="329" t="s">
        <v>231</v>
      </c>
      <c r="C98" s="329" t="s">
        <v>232</v>
      </c>
      <c r="D98" s="329" t="s">
        <v>233</v>
      </c>
      <c r="E98" s="332" t="s">
        <v>61</v>
      </c>
      <c r="F98" s="333" t="s">
        <v>10</v>
      </c>
      <c r="G98" s="329" t="s">
        <v>237</v>
      </c>
      <c r="H98" s="332" t="s">
        <v>239</v>
      </c>
      <c r="I98" s="329" t="s">
        <v>114</v>
      </c>
      <c r="J98" s="350" t="s">
        <v>242</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245</v>
      </c>
      <c r="N99" s="337">
        <f>N93+1</f>
        <v>17</v>
      </c>
    </row>
    <row r="100" spans="1:14" ht="36.6" customHeight="1"/>
    <row r="101" spans="1:14" ht="21.6" customHeight="1">
      <c r="A101" s="324" t="s">
        <v>228</v>
      </c>
      <c r="E101" s="584" t="s">
        <v>234</v>
      </c>
      <c r="F101" s="584"/>
      <c r="G101" s="584" t="str">
        <f>$G$1</f>
        <v>魚沼集落協定</v>
      </c>
      <c r="H101" s="584"/>
      <c r="I101" s="584"/>
      <c r="J101" s="584"/>
      <c r="K101" s="585" t="str">
        <f>$K$1</f>
        <v>③・④は個人の
収入に別途計上</v>
      </c>
      <c r="L101" s="585"/>
    </row>
    <row r="102" spans="1:14" ht="15.6" customHeight="1" thickBot="1">
      <c r="J102" s="324">
        <f>N105</f>
        <v>18</v>
      </c>
      <c r="K102" s="586"/>
      <c r="L102" s="586"/>
    </row>
    <row r="103" spans="1:14">
      <c r="A103" s="325"/>
      <c r="B103" s="328" t="s">
        <v>72</v>
      </c>
      <c r="C103" s="328" t="s">
        <v>75</v>
      </c>
      <c r="D103" s="328" t="s">
        <v>14</v>
      </c>
      <c r="E103" s="328" t="s">
        <v>215</v>
      </c>
      <c r="F103" s="328" t="s">
        <v>235</v>
      </c>
      <c r="G103" s="328" t="s">
        <v>236</v>
      </c>
      <c r="H103" s="328" t="s">
        <v>101</v>
      </c>
      <c r="I103" s="328" t="s">
        <v>240</v>
      </c>
      <c r="J103" s="349" t="s">
        <v>241</v>
      </c>
      <c r="K103" s="352" t="s">
        <v>80</v>
      </c>
      <c r="L103" s="353" t="s">
        <v>169</v>
      </c>
    </row>
    <row r="104" spans="1:14" ht="39.6" customHeight="1">
      <c r="A104" s="326" t="s">
        <v>229</v>
      </c>
      <c r="B104" s="329" t="s">
        <v>231</v>
      </c>
      <c r="C104" s="329" t="s">
        <v>232</v>
      </c>
      <c r="D104" s="329" t="s">
        <v>233</v>
      </c>
      <c r="E104" s="332" t="s">
        <v>61</v>
      </c>
      <c r="F104" s="333" t="s">
        <v>10</v>
      </c>
      <c r="G104" s="329" t="s">
        <v>237</v>
      </c>
      <c r="H104" s="332" t="s">
        <v>239</v>
      </c>
      <c r="I104" s="329" t="s">
        <v>114</v>
      </c>
      <c r="J104" s="350" t="s">
        <v>242</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245</v>
      </c>
      <c r="N105" s="337">
        <f>N99+1</f>
        <v>18</v>
      </c>
    </row>
    <row r="106" spans="1:14" ht="36.6" customHeight="1"/>
    <row r="107" spans="1:14" ht="21.6" customHeight="1">
      <c r="A107" s="324" t="s">
        <v>228</v>
      </c>
      <c r="E107" s="584" t="s">
        <v>234</v>
      </c>
      <c r="F107" s="584"/>
      <c r="G107" s="584" t="str">
        <f>$G$1</f>
        <v>魚沼集落協定</v>
      </c>
      <c r="H107" s="584"/>
      <c r="I107" s="584"/>
      <c r="J107" s="584"/>
      <c r="K107" s="585" t="str">
        <f>$K$1</f>
        <v>③・④は個人の
収入に別途計上</v>
      </c>
      <c r="L107" s="585"/>
    </row>
    <row r="108" spans="1:14" ht="15.6" customHeight="1" thickBot="1">
      <c r="J108" s="324">
        <f>N111</f>
        <v>19</v>
      </c>
      <c r="K108" s="586"/>
      <c r="L108" s="586"/>
    </row>
    <row r="109" spans="1:14">
      <c r="A109" s="325"/>
      <c r="B109" s="328" t="s">
        <v>72</v>
      </c>
      <c r="C109" s="328" t="s">
        <v>75</v>
      </c>
      <c r="D109" s="328" t="s">
        <v>14</v>
      </c>
      <c r="E109" s="328" t="s">
        <v>215</v>
      </c>
      <c r="F109" s="328" t="s">
        <v>235</v>
      </c>
      <c r="G109" s="328" t="s">
        <v>236</v>
      </c>
      <c r="H109" s="328" t="s">
        <v>101</v>
      </c>
      <c r="I109" s="328" t="s">
        <v>240</v>
      </c>
      <c r="J109" s="349" t="s">
        <v>241</v>
      </c>
      <c r="K109" s="352" t="s">
        <v>80</v>
      </c>
      <c r="L109" s="353" t="s">
        <v>169</v>
      </c>
    </row>
    <row r="110" spans="1:14" ht="39.6" customHeight="1">
      <c r="A110" s="326" t="s">
        <v>229</v>
      </c>
      <c r="B110" s="329" t="s">
        <v>231</v>
      </c>
      <c r="C110" s="329" t="s">
        <v>232</v>
      </c>
      <c r="D110" s="329" t="s">
        <v>233</v>
      </c>
      <c r="E110" s="332" t="s">
        <v>61</v>
      </c>
      <c r="F110" s="333" t="s">
        <v>10</v>
      </c>
      <c r="G110" s="329" t="s">
        <v>237</v>
      </c>
      <c r="H110" s="332" t="s">
        <v>239</v>
      </c>
      <c r="I110" s="329" t="s">
        <v>114</v>
      </c>
      <c r="J110" s="350" t="s">
        <v>242</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245</v>
      </c>
      <c r="N111" s="337">
        <f>N105+1</f>
        <v>19</v>
      </c>
    </row>
    <row r="112" spans="1:14" ht="36.6" customHeight="1"/>
    <row r="113" spans="1:14" ht="21.6" customHeight="1">
      <c r="A113" s="324" t="s">
        <v>228</v>
      </c>
      <c r="E113" s="584" t="s">
        <v>234</v>
      </c>
      <c r="F113" s="584"/>
      <c r="G113" s="584" t="str">
        <f>$G$1</f>
        <v>魚沼集落協定</v>
      </c>
      <c r="H113" s="584"/>
      <c r="I113" s="584"/>
      <c r="J113" s="584"/>
      <c r="K113" s="585" t="str">
        <f>$K$1</f>
        <v>③・④は個人の
収入に別途計上</v>
      </c>
      <c r="L113" s="585"/>
    </row>
    <row r="114" spans="1:14" ht="15.6" customHeight="1" thickBot="1">
      <c r="J114" s="324">
        <f>N117</f>
        <v>20</v>
      </c>
      <c r="K114" s="586"/>
      <c r="L114" s="586"/>
    </row>
    <row r="115" spans="1:14">
      <c r="A115" s="325"/>
      <c r="B115" s="328" t="s">
        <v>72</v>
      </c>
      <c r="C115" s="328" t="s">
        <v>75</v>
      </c>
      <c r="D115" s="328" t="s">
        <v>14</v>
      </c>
      <c r="E115" s="328" t="s">
        <v>215</v>
      </c>
      <c r="F115" s="328" t="s">
        <v>235</v>
      </c>
      <c r="G115" s="328" t="s">
        <v>236</v>
      </c>
      <c r="H115" s="328" t="s">
        <v>101</v>
      </c>
      <c r="I115" s="328" t="s">
        <v>240</v>
      </c>
      <c r="J115" s="349" t="s">
        <v>241</v>
      </c>
      <c r="K115" s="352" t="s">
        <v>80</v>
      </c>
      <c r="L115" s="353" t="s">
        <v>169</v>
      </c>
    </row>
    <row r="116" spans="1:14" ht="39.6" customHeight="1">
      <c r="A116" s="326" t="s">
        <v>229</v>
      </c>
      <c r="B116" s="329" t="s">
        <v>231</v>
      </c>
      <c r="C116" s="329" t="s">
        <v>232</v>
      </c>
      <c r="D116" s="329" t="s">
        <v>233</v>
      </c>
      <c r="E116" s="332" t="s">
        <v>61</v>
      </c>
      <c r="F116" s="333" t="s">
        <v>10</v>
      </c>
      <c r="G116" s="329" t="s">
        <v>237</v>
      </c>
      <c r="H116" s="332" t="s">
        <v>239</v>
      </c>
      <c r="I116" s="329" t="s">
        <v>114</v>
      </c>
      <c r="J116" s="350" t="s">
        <v>242</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245</v>
      </c>
      <c r="N117" s="337">
        <f>N111+1</f>
        <v>20</v>
      </c>
    </row>
    <row r="118" spans="1:14" ht="36.6" customHeight="1"/>
    <row r="119" spans="1:14" ht="21.6" customHeight="1">
      <c r="A119" s="324" t="s">
        <v>228</v>
      </c>
      <c r="E119" s="584" t="s">
        <v>234</v>
      </c>
      <c r="F119" s="584"/>
      <c r="G119" s="584" t="str">
        <f>$G$1</f>
        <v>魚沼集落協定</v>
      </c>
      <c r="H119" s="584"/>
      <c r="I119" s="584"/>
      <c r="J119" s="584"/>
      <c r="K119" s="585" t="str">
        <f>$K$1</f>
        <v>③・④は個人の
収入に別途計上</v>
      </c>
      <c r="L119" s="585"/>
    </row>
    <row r="120" spans="1:14" ht="15.6" customHeight="1" thickBot="1">
      <c r="J120" s="324">
        <f>N123</f>
        <v>21</v>
      </c>
      <c r="K120" s="586"/>
      <c r="L120" s="586"/>
    </row>
    <row r="121" spans="1:14">
      <c r="A121" s="325"/>
      <c r="B121" s="328" t="s">
        <v>72</v>
      </c>
      <c r="C121" s="328" t="s">
        <v>75</v>
      </c>
      <c r="D121" s="328" t="s">
        <v>14</v>
      </c>
      <c r="E121" s="328" t="s">
        <v>215</v>
      </c>
      <c r="F121" s="328" t="s">
        <v>235</v>
      </c>
      <c r="G121" s="328" t="s">
        <v>236</v>
      </c>
      <c r="H121" s="328" t="s">
        <v>101</v>
      </c>
      <c r="I121" s="328" t="s">
        <v>240</v>
      </c>
      <c r="J121" s="349" t="s">
        <v>241</v>
      </c>
      <c r="K121" s="352" t="s">
        <v>80</v>
      </c>
      <c r="L121" s="353" t="s">
        <v>169</v>
      </c>
    </row>
    <row r="122" spans="1:14" ht="39.6" customHeight="1">
      <c r="A122" s="326" t="s">
        <v>229</v>
      </c>
      <c r="B122" s="329" t="s">
        <v>231</v>
      </c>
      <c r="C122" s="329" t="s">
        <v>232</v>
      </c>
      <c r="D122" s="329" t="s">
        <v>233</v>
      </c>
      <c r="E122" s="332" t="s">
        <v>61</v>
      </c>
      <c r="F122" s="333" t="s">
        <v>10</v>
      </c>
      <c r="G122" s="329" t="s">
        <v>237</v>
      </c>
      <c r="H122" s="332" t="s">
        <v>239</v>
      </c>
      <c r="I122" s="329" t="s">
        <v>114</v>
      </c>
      <c r="J122" s="350" t="s">
        <v>242</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245</v>
      </c>
      <c r="N123" s="337">
        <f>N117+1</f>
        <v>21</v>
      </c>
    </row>
    <row r="124" spans="1:14" ht="21.6" customHeight="1">
      <c r="A124" s="324" t="s">
        <v>228</v>
      </c>
      <c r="E124" s="584" t="s">
        <v>234</v>
      </c>
      <c r="F124" s="584"/>
      <c r="G124" s="584" t="str">
        <f>$G$1</f>
        <v>魚沼集落協定</v>
      </c>
      <c r="H124" s="584"/>
      <c r="I124" s="584"/>
      <c r="J124" s="584"/>
      <c r="K124" s="585" t="str">
        <f>$K$1</f>
        <v>③・④は個人の
収入に別途計上</v>
      </c>
      <c r="L124" s="585"/>
    </row>
    <row r="125" spans="1:14" ht="15.6" customHeight="1" thickBot="1">
      <c r="J125" s="324">
        <f>N128</f>
        <v>22</v>
      </c>
      <c r="K125" s="586"/>
      <c r="L125" s="586"/>
    </row>
    <row r="126" spans="1:14">
      <c r="A126" s="325"/>
      <c r="B126" s="328" t="s">
        <v>72</v>
      </c>
      <c r="C126" s="328" t="s">
        <v>75</v>
      </c>
      <c r="D126" s="328" t="s">
        <v>14</v>
      </c>
      <c r="E126" s="328" t="s">
        <v>215</v>
      </c>
      <c r="F126" s="328" t="s">
        <v>235</v>
      </c>
      <c r="G126" s="328" t="s">
        <v>236</v>
      </c>
      <c r="H126" s="328" t="s">
        <v>101</v>
      </c>
      <c r="I126" s="328" t="s">
        <v>240</v>
      </c>
      <c r="J126" s="349" t="s">
        <v>241</v>
      </c>
      <c r="K126" s="352" t="s">
        <v>80</v>
      </c>
      <c r="L126" s="353" t="s">
        <v>169</v>
      </c>
    </row>
    <row r="127" spans="1:14" ht="39.6" customHeight="1">
      <c r="A127" s="326" t="s">
        <v>229</v>
      </c>
      <c r="B127" s="329" t="s">
        <v>231</v>
      </c>
      <c r="C127" s="329" t="s">
        <v>232</v>
      </c>
      <c r="D127" s="329" t="s">
        <v>233</v>
      </c>
      <c r="E127" s="332" t="s">
        <v>61</v>
      </c>
      <c r="F127" s="333" t="s">
        <v>10</v>
      </c>
      <c r="G127" s="329" t="s">
        <v>237</v>
      </c>
      <c r="H127" s="332" t="s">
        <v>239</v>
      </c>
      <c r="I127" s="329" t="s">
        <v>114</v>
      </c>
      <c r="J127" s="350" t="s">
        <v>242</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245</v>
      </c>
      <c r="N128" s="337">
        <f>N123+1</f>
        <v>22</v>
      </c>
    </row>
    <row r="129" spans="1:14" ht="36.6" customHeight="1"/>
    <row r="130" spans="1:14" ht="21.6" customHeight="1">
      <c r="A130" s="324" t="s">
        <v>228</v>
      </c>
      <c r="E130" s="584" t="s">
        <v>234</v>
      </c>
      <c r="F130" s="584"/>
      <c r="G130" s="584" t="str">
        <f>$G$1</f>
        <v>魚沼集落協定</v>
      </c>
      <c r="H130" s="584"/>
      <c r="I130" s="584"/>
      <c r="J130" s="584"/>
      <c r="K130" s="585" t="str">
        <f>$K$1</f>
        <v>③・④は個人の
収入に別途計上</v>
      </c>
      <c r="L130" s="585"/>
    </row>
    <row r="131" spans="1:14" ht="15.6" customHeight="1" thickBot="1">
      <c r="J131" s="324">
        <f>N134</f>
        <v>23</v>
      </c>
      <c r="K131" s="586"/>
      <c r="L131" s="586"/>
    </row>
    <row r="132" spans="1:14">
      <c r="A132" s="325"/>
      <c r="B132" s="328" t="s">
        <v>72</v>
      </c>
      <c r="C132" s="328" t="s">
        <v>75</v>
      </c>
      <c r="D132" s="328" t="s">
        <v>14</v>
      </c>
      <c r="E132" s="328" t="s">
        <v>215</v>
      </c>
      <c r="F132" s="328" t="s">
        <v>235</v>
      </c>
      <c r="G132" s="328" t="s">
        <v>236</v>
      </c>
      <c r="H132" s="328" t="s">
        <v>101</v>
      </c>
      <c r="I132" s="328" t="s">
        <v>240</v>
      </c>
      <c r="J132" s="349" t="s">
        <v>241</v>
      </c>
      <c r="K132" s="352" t="s">
        <v>80</v>
      </c>
      <c r="L132" s="353" t="s">
        <v>169</v>
      </c>
    </row>
    <row r="133" spans="1:14" ht="39.6" customHeight="1">
      <c r="A133" s="326" t="s">
        <v>229</v>
      </c>
      <c r="B133" s="329" t="s">
        <v>231</v>
      </c>
      <c r="C133" s="329" t="s">
        <v>232</v>
      </c>
      <c r="D133" s="329" t="s">
        <v>233</v>
      </c>
      <c r="E133" s="332" t="s">
        <v>61</v>
      </c>
      <c r="F133" s="333" t="s">
        <v>10</v>
      </c>
      <c r="G133" s="329" t="s">
        <v>237</v>
      </c>
      <c r="H133" s="332" t="s">
        <v>239</v>
      </c>
      <c r="I133" s="329" t="s">
        <v>114</v>
      </c>
      <c r="J133" s="350" t="s">
        <v>242</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245</v>
      </c>
      <c r="N134" s="337">
        <f>N128+1</f>
        <v>23</v>
      </c>
    </row>
    <row r="135" spans="1:14" ht="36.6" customHeight="1"/>
    <row r="136" spans="1:14" ht="21.6" customHeight="1">
      <c r="A136" s="324" t="s">
        <v>228</v>
      </c>
      <c r="E136" s="584" t="s">
        <v>234</v>
      </c>
      <c r="F136" s="584"/>
      <c r="G136" s="584" t="str">
        <f>$G$1</f>
        <v>魚沼集落協定</v>
      </c>
      <c r="H136" s="584"/>
      <c r="I136" s="584"/>
      <c r="J136" s="584"/>
      <c r="K136" s="585" t="str">
        <f>$K$1</f>
        <v>③・④は個人の
収入に別途計上</v>
      </c>
      <c r="L136" s="585"/>
    </row>
    <row r="137" spans="1:14" ht="15.6" customHeight="1" thickBot="1">
      <c r="J137" s="324">
        <f>N140</f>
        <v>24</v>
      </c>
      <c r="K137" s="586"/>
      <c r="L137" s="586"/>
    </row>
    <row r="138" spans="1:14">
      <c r="A138" s="325"/>
      <c r="B138" s="328" t="s">
        <v>72</v>
      </c>
      <c r="C138" s="328" t="s">
        <v>75</v>
      </c>
      <c r="D138" s="328" t="s">
        <v>14</v>
      </c>
      <c r="E138" s="328" t="s">
        <v>215</v>
      </c>
      <c r="F138" s="328" t="s">
        <v>235</v>
      </c>
      <c r="G138" s="328" t="s">
        <v>236</v>
      </c>
      <c r="H138" s="328" t="s">
        <v>101</v>
      </c>
      <c r="I138" s="328" t="s">
        <v>240</v>
      </c>
      <c r="J138" s="349" t="s">
        <v>241</v>
      </c>
      <c r="K138" s="352" t="s">
        <v>80</v>
      </c>
      <c r="L138" s="353" t="s">
        <v>169</v>
      </c>
    </row>
    <row r="139" spans="1:14" ht="39.6" customHeight="1">
      <c r="A139" s="326" t="s">
        <v>229</v>
      </c>
      <c r="B139" s="329" t="s">
        <v>231</v>
      </c>
      <c r="C139" s="329" t="s">
        <v>232</v>
      </c>
      <c r="D139" s="329" t="s">
        <v>233</v>
      </c>
      <c r="E139" s="332" t="s">
        <v>61</v>
      </c>
      <c r="F139" s="333" t="s">
        <v>10</v>
      </c>
      <c r="G139" s="329" t="s">
        <v>237</v>
      </c>
      <c r="H139" s="332" t="s">
        <v>239</v>
      </c>
      <c r="I139" s="329" t="s">
        <v>114</v>
      </c>
      <c r="J139" s="350" t="s">
        <v>242</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245</v>
      </c>
      <c r="N140" s="337">
        <f>N134+1</f>
        <v>24</v>
      </c>
    </row>
    <row r="141" spans="1:14" ht="36.6" customHeight="1"/>
    <row r="142" spans="1:14" ht="21.6" customHeight="1">
      <c r="A142" s="324" t="s">
        <v>228</v>
      </c>
      <c r="E142" s="584" t="s">
        <v>234</v>
      </c>
      <c r="F142" s="584"/>
      <c r="G142" s="584" t="str">
        <f>$G$1</f>
        <v>魚沼集落協定</v>
      </c>
      <c r="H142" s="584"/>
      <c r="I142" s="584"/>
      <c r="J142" s="584"/>
      <c r="K142" s="585" t="str">
        <f>$K$1</f>
        <v>③・④は個人の
収入に別途計上</v>
      </c>
      <c r="L142" s="585"/>
    </row>
    <row r="143" spans="1:14" ht="15.6" customHeight="1" thickBot="1">
      <c r="J143" s="324">
        <f>N146</f>
        <v>25</v>
      </c>
      <c r="K143" s="586"/>
      <c r="L143" s="586"/>
    </row>
    <row r="144" spans="1:14">
      <c r="A144" s="325"/>
      <c r="B144" s="328" t="s">
        <v>72</v>
      </c>
      <c r="C144" s="328" t="s">
        <v>75</v>
      </c>
      <c r="D144" s="328" t="s">
        <v>14</v>
      </c>
      <c r="E144" s="328" t="s">
        <v>215</v>
      </c>
      <c r="F144" s="328" t="s">
        <v>235</v>
      </c>
      <c r="G144" s="328" t="s">
        <v>236</v>
      </c>
      <c r="H144" s="328" t="s">
        <v>101</v>
      </c>
      <c r="I144" s="328" t="s">
        <v>240</v>
      </c>
      <c r="J144" s="349" t="s">
        <v>241</v>
      </c>
      <c r="K144" s="352" t="s">
        <v>80</v>
      </c>
      <c r="L144" s="353" t="s">
        <v>169</v>
      </c>
    </row>
    <row r="145" spans="1:14" ht="39.6" customHeight="1">
      <c r="A145" s="326" t="s">
        <v>229</v>
      </c>
      <c r="B145" s="329" t="s">
        <v>231</v>
      </c>
      <c r="C145" s="329" t="s">
        <v>232</v>
      </c>
      <c r="D145" s="329" t="s">
        <v>233</v>
      </c>
      <c r="E145" s="332" t="s">
        <v>61</v>
      </c>
      <c r="F145" s="333" t="s">
        <v>10</v>
      </c>
      <c r="G145" s="329" t="s">
        <v>237</v>
      </c>
      <c r="H145" s="332" t="s">
        <v>239</v>
      </c>
      <c r="I145" s="329" t="s">
        <v>114</v>
      </c>
      <c r="J145" s="350" t="s">
        <v>242</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245</v>
      </c>
      <c r="N146" s="337">
        <f>N140+1</f>
        <v>25</v>
      </c>
    </row>
    <row r="147" spans="1:14" ht="36.6" customHeight="1"/>
    <row r="148" spans="1:14" ht="21.6" customHeight="1">
      <c r="A148" s="324" t="s">
        <v>228</v>
      </c>
      <c r="E148" s="584" t="s">
        <v>234</v>
      </c>
      <c r="F148" s="584"/>
      <c r="G148" s="584" t="str">
        <f>$G$1</f>
        <v>魚沼集落協定</v>
      </c>
      <c r="H148" s="584"/>
      <c r="I148" s="584"/>
      <c r="J148" s="584"/>
      <c r="K148" s="585" t="str">
        <f>$K$1</f>
        <v>③・④は個人の
収入に別途計上</v>
      </c>
      <c r="L148" s="585"/>
    </row>
    <row r="149" spans="1:14" ht="15.6" customHeight="1" thickBot="1">
      <c r="J149" s="324">
        <f>N152</f>
        <v>26</v>
      </c>
      <c r="K149" s="586"/>
      <c r="L149" s="586"/>
    </row>
    <row r="150" spans="1:14">
      <c r="A150" s="325"/>
      <c r="B150" s="328" t="s">
        <v>72</v>
      </c>
      <c r="C150" s="328" t="s">
        <v>75</v>
      </c>
      <c r="D150" s="328" t="s">
        <v>14</v>
      </c>
      <c r="E150" s="328" t="s">
        <v>215</v>
      </c>
      <c r="F150" s="328" t="s">
        <v>235</v>
      </c>
      <c r="G150" s="328" t="s">
        <v>236</v>
      </c>
      <c r="H150" s="328" t="s">
        <v>101</v>
      </c>
      <c r="I150" s="328" t="s">
        <v>240</v>
      </c>
      <c r="J150" s="349" t="s">
        <v>241</v>
      </c>
      <c r="K150" s="352" t="s">
        <v>80</v>
      </c>
      <c r="L150" s="353" t="s">
        <v>169</v>
      </c>
    </row>
    <row r="151" spans="1:14" ht="39.6" customHeight="1">
      <c r="A151" s="326" t="s">
        <v>229</v>
      </c>
      <c r="B151" s="329" t="s">
        <v>231</v>
      </c>
      <c r="C151" s="329" t="s">
        <v>232</v>
      </c>
      <c r="D151" s="329" t="s">
        <v>233</v>
      </c>
      <c r="E151" s="332" t="s">
        <v>61</v>
      </c>
      <c r="F151" s="333" t="s">
        <v>10</v>
      </c>
      <c r="G151" s="329" t="s">
        <v>237</v>
      </c>
      <c r="H151" s="332" t="s">
        <v>239</v>
      </c>
      <c r="I151" s="329" t="s">
        <v>114</v>
      </c>
      <c r="J151" s="350" t="s">
        <v>242</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245</v>
      </c>
      <c r="N152" s="337">
        <f>N146+1</f>
        <v>26</v>
      </c>
    </row>
    <row r="153" spans="1:14" ht="36.6" customHeight="1"/>
    <row r="154" spans="1:14" ht="21.6" customHeight="1">
      <c r="A154" s="324" t="s">
        <v>228</v>
      </c>
      <c r="E154" s="584" t="s">
        <v>234</v>
      </c>
      <c r="F154" s="584"/>
      <c r="G154" s="584" t="str">
        <f>$G$1</f>
        <v>魚沼集落協定</v>
      </c>
      <c r="H154" s="584"/>
      <c r="I154" s="584"/>
      <c r="J154" s="584"/>
      <c r="K154" s="585" t="str">
        <f>$K$1</f>
        <v>③・④は個人の
収入に別途計上</v>
      </c>
      <c r="L154" s="585"/>
    </row>
    <row r="155" spans="1:14" ht="15.6" customHeight="1" thickBot="1">
      <c r="J155" s="324">
        <f>N158</f>
        <v>27</v>
      </c>
      <c r="K155" s="586"/>
      <c r="L155" s="586"/>
    </row>
    <row r="156" spans="1:14">
      <c r="A156" s="325"/>
      <c r="B156" s="328" t="s">
        <v>72</v>
      </c>
      <c r="C156" s="328" t="s">
        <v>75</v>
      </c>
      <c r="D156" s="328" t="s">
        <v>14</v>
      </c>
      <c r="E156" s="328" t="s">
        <v>215</v>
      </c>
      <c r="F156" s="328" t="s">
        <v>235</v>
      </c>
      <c r="G156" s="328" t="s">
        <v>236</v>
      </c>
      <c r="H156" s="328" t="s">
        <v>101</v>
      </c>
      <c r="I156" s="328" t="s">
        <v>240</v>
      </c>
      <c r="J156" s="349" t="s">
        <v>241</v>
      </c>
      <c r="K156" s="352" t="s">
        <v>80</v>
      </c>
      <c r="L156" s="353" t="s">
        <v>169</v>
      </c>
    </row>
    <row r="157" spans="1:14" ht="39.6" customHeight="1">
      <c r="A157" s="326" t="s">
        <v>229</v>
      </c>
      <c r="B157" s="329" t="s">
        <v>231</v>
      </c>
      <c r="C157" s="329" t="s">
        <v>232</v>
      </c>
      <c r="D157" s="329" t="s">
        <v>233</v>
      </c>
      <c r="E157" s="332" t="s">
        <v>61</v>
      </c>
      <c r="F157" s="333" t="s">
        <v>10</v>
      </c>
      <c r="G157" s="329" t="s">
        <v>237</v>
      </c>
      <c r="H157" s="332" t="s">
        <v>239</v>
      </c>
      <c r="I157" s="329" t="s">
        <v>114</v>
      </c>
      <c r="J157" s="350" t="s">
        <v>242</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245</v>
      </c>
      <c r="N158" s="337">
        <f>N152+1</f>
        <v>27</v>
      </c>
    </row>
    <row r="159" spans="1:14" ht="36.6" customHeight="1"/>
    <row r="160" spans="1:14" ht="21.6" customHeight="1">
      <c r="A160" s="324" t="s">
        <v>228</v>
      </c>
      <c r="E160" s="584" t="s">
        <v>234</v>
      </c>
      <c r="F160" s="584"/>
      <c r="G160" s="584" t="str">
        <f>$G$1</f>
        <v>魚沼集落協定</v>
      </c>
      <c r="H160" s="584"/>
      <c r="I160" s="584"/>
      <c r="J160" s="584"/>
      <c r="K160" s="585" t="str">
        <f>$K$1</f>
        <v>③・④は個人の
収入に別途計上</v>
      </c>
      <c r="L160" s="585"/>
    </row>
    <row r="161" spans="1:14" ht="15.6" customHeight="1" thickBot="1">
      <c r="J161" s="324">
        <f>N164</f>
        <v>28</v>
      </c>
      <c r="K161" s="586"/>
      <c r="L161" s="586"/>
    </row>
    <row r="162" spans="1:14">
      <c r="A162" s="325"/>
      <c r="B162" s="328" t="s">
        <v>72</v>
      </c>
      <c r="C162" s="328" t="s">
        <v>75</v>
      </c>
      <c r="D162" s="328" t="s">
        <v>14</v>
      </c>
      <c r="E162" s="328" t="s">
        <v>215</v>
      </c>
      <c r="F162" s="328" t="s">
        <v>235</v>
      </c>
      <c r="G162" s="328" t="s">
        <v>236</v>
      </c>
      <c r="H162" s="328" t="s">
        <v>101</v>
      </c>
      <c r="I162" s="328" t="s">
        <v>240</v>
      </c>
      <c r="J162" s="349" t="s">
        <v>241</v>
      </c>
      <c r="K162" s="352" t="s">
        <v>80</v>
      </c>
      <c r="L162" s="353" t="s">
        <v>169</v>
      </c>
    </row>
    <row r="163" spans="1:14" ht="39.6" customHeight="1">
      <c r="A163" s="326" t="s">
        <v>229</v>
      </c>
      <c r="B163" s="329" t="s">
        <v>231</v>
      </c>
      <c r="C163" s="329" t="s">
        <v>232</v>
      </c>
      <c r="D163" s="329" t="s">
        <v>233</v>
      </c>
      <c r="E163" s="332" t="s">
        <v>61</v>
      </c>
      <c r="F163" s="333" t="s">
        <v>10</v>
      </c>
      <c r="G163" s="329" t="s">
        <v>237</v>
      </c>
      <c r="H163" s="332" t="s">
        <v>239</v>
      </c>
      <c r="I163" s="329" t="s">
        <v>114</v>
      </c>
      <c r="J163" s="350" t="s">
        <v>242</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245</v>
      </c>
      <c r="N164" s="337">
        <f>N158+1</f>
        <v>28</v>
      </c>
    </row>
    <row r="165" spans="1:14" ht="21.6" customHeight="1">
      <c r="A165" s="324" t="s">
        <v>228</v>
      </c>
      <c r="E165" s="584" t="s">
        <v>234</v>
      </c>
      <c r="F165" s="584"/>
      <c r="G165" s="584" t="str">
        <f>$G$1</f>
        <v>魚沼集落協定</v>
      </c>
      <c r="H165" s="584"/>
      <c r="I165" s="584"/>
      <c r="J165" s="584"/>
      <c r="K165" s="585" t="str">
        <f>$K$1</f>
        <v>③・④は個人の
収入に別途計上</v>
      </c>
      <c r="L165" s="585"/>
    </row>
    <row r="166" spans="1:14" ht="15.6" customHeight="1" thickBot="1">
      <c r="J166" s="324">
        <f>N169</f>
        <v>29</v>
      </c>
      <c r="K166" s="586"/>
      <c r="L166" s="586"/>
    </row>
    <row r="167" spans="1:14">
      <c r="A167" s="325"/>
      <c r="B167" s="328" t="s">
        <v>72</v>
      </c>
      <c r="C167" s="328" t="s">
        <v>75</v>
      </c>
      <c r="D167" s="328" t="s">
        <v>14</v>
      </c>
      <c r="E167" s="328" t="s">
        <v>215</v>
      </c>
      <c r="F167" s="328" t="s">
        <v>235</v>
      </c>
      <c r="G167" s="328" t="s">
        <v>236</v>
      </c>
      <c r="H167" s="328" t="s">
        <v>101</v>
      </c>
      <c r="I167" s="328" t="s">
        <v>240</v>
      </c>
      <c r="J167" s="349" t="s">
        <v>241</v>
      </c>
      <c r="K167" s="352" t="s">
        <v>80</v>
      </c>
      <c r="L167" s="353" t="s">
        <v>169</v>
      </c>
    </row>
    <row r="168" spans="1:14" ht="39.6" customHeight="1">
      <c r="A168" s="326" t="s">
        <v>229</v>
      </c>
      <c r="B168" s="329" t="s">
        <v>231</v>
      </c>
      <c r="C168" s="329" t="s">
        <v>232</v>
      </c>
      <c r="D168" s="329" t="s">
        <v>233</v>
      </c>
      <c r="E168" s="332" t="s">
        <v>61</v>
      </c>
      <c r="F168" s="333" t="s">
        <v>10</v>
      </c>
      <c r="G168" s="329" t="s">
        <v>237</v>
      </c>
      <c r="H168" s="332" t="s">
        <v>239</v>
      </c>
      <c r="I168" s="329" t="s">
        <v>114</v>
      </c>
      <c r="J168" s="350" t="s">
        <v>242</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245</v>
      </c>
      <c r="N169" s="337">
        <f>N164+1</f>
        <v>29</v>
      </c>
    </row>
    <row r="170" spans="1:14" ht="36.6" customHeight="1"/>
    <row r="171" spans="1:14" ht="21.6" customHeight="1">
      <c r="A171" s="324" t="s">
        <v>228</v>
      </c>
      <c r="E171" s="584" t="s">
        <v>234</v>
      </c>
      <c r="F171" s="584"/>
      <c r="G171" s="584" t="str">
        <f>$G$1</f>
        <v>魚沼集落協定</v>
      </c>
      <c r="H171" s="584"/>
      <c r="I171" s="584"/>
      <c r="J171" s="584"/>
      <c r="K171" s="585" t="str">
        <f>$K$1</f>
        <v>③・④は個人の
収入に別途計上</v>
      </c>
      <c r="L171" s="585"/>
    </row>
    <row r="172" spans="1:14" ht="15.6" customHeight="1" thickBot="1">
      <c r="J172" s="324">
        <f>N175</f>
        <v>30</v>
      </c>
      <c r="K172" s="586"/>
      <c r="L172" s="586"/>
    </row>
    <row r="173" spans="1:14">
      <c r="A173" s="325"/>
      <c r="B173" s="328" t="s">
        <v>72</v>
      </c>
      <c r="C173" s="328" t="s">
        <v>75</v>
      </c>
      <c r="D173" s="328" t="s">
        <v>14</v>
      </c>
      <c r="E173" s="328" t="s">
        <v>215</v>
      </c>
      <c r="F173" s="328" t="s">
        <v>235</v>
      </c>
      <c r="G173" s="328" t="s">
        <v>236</v>
      </c>
      <c r="H173" s="328" t="s">
        <v>101</v>
      </c>
      <c r="I173" s="328" t="s">
        <v>240</v>
      </c>
      <c r="J173" s="349" t="s">
        <v>241</v>
      </c>
      <c r="K173" s="352" t="s">
        <v>80</v>
      </c>
      <c r="L173" s="353" t="s">
        <v>169</v>
      </c>
    </row>
    <row r="174" spans="1:14" ht="39.6" customHeight="1">
      <c r="A174" s="326" t="s">
        <v>229</v>
      </c>
      <c r="B174" s="329" t="s">
        <v>231</v>
      </c>
      <c r="C174" s="329" t="s">
        <v>232</v>
      </c>
      <c r="D174" s="329" t="s">
        <v>233</v>
      </c>
      <c r="E174" s="332" t="s">
        <v>61</v>
      </c>
      <c r="F174" s="333" t="s">
        <v>10</v>
      </c>
      <c r="G174" s="329" t="s">
        <v>237</v>
      </c>
      <c r="H174" s="332" t="s">
        <v>239</v>
      </c>
      <c r="I174" s="329" t="s">
        <v>114</v>
      </c>
      <c r="J174" s="350" t="s">
        <v>242</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245</v>
      </c>
      <c r="N175" s="337">
        <f>N169+1</f>
        <v>30</v>
      </c>
    </row>
    <row r="176" spans="1:14" ht="36.6" customHeight="1"/>
    <row r="177" spans="1:14" ht="21.6" customHeight="1">
      <c r="A177" s="324" t="s">
        <v>228</v>
      </c>
      <c r="E177" s="584" t="s">
        <v>234</v>
      </c>
      <c r="F177" s="584"/>
      <c r="G177" s="584" t="str">
        <f>$G$1</f>
        <v>魚沼集落協定</v>
      </c>
      <c r="H177" s="584"/>
      <c r="I177" s="584"/>
      <c r="J177" s="584"/>
      <c r="K177" s="585" t="str">
        <f>$K$1</f>
        <v>③・④は個人の
収入に別途計上</v>
      </c>
      <c r="L177" s="585"/>
    </row>
    <row r="178" spans="1:14" ht="15.6" customHeight="1" thickBot="1">
      <c r="J178" s="324">
        <f>N181</f>
        <v>31</v>
      </c>
      <c r="K178" s="586"/>
      <c r="L178" s="586"/>
    </row>
    <row r="179" spans="1:14">
      <c r="A179" s="325"/>
      <c r="B179" s="328" t="s">
        <v>72</v>
      </c>
      <c r="C179" s="328" t="s">
        <v>75</v>
      </c>
      <c r="D179" s="328" t="s">
        <v>14</v>
      </c>
      <c r="E179" s="328" t="s">
        <v>215</v>
      </c>
      <c r="F179" s="328" t="s">
        <v>235</v>
      </c>
      <c r="G179" s="328" t="s">
        <v>236</v>
      </c>
      <c r="H179" s="328" t="s">
        <v>101</v>
      </c>
      <c r="I179" s="328" t="s">
        <v>240</v>
      </c>
      <c r="J179" s="349" t="s">
        <v>241</v>
      </c>
      <c r="K179" s="352" t="s">
        <v>80</v>
      </c>
      <c r="L179" s="353" t="s">
        <v>169</v>
      </c>
    </row>
    <row r="180" spans="1:14" ht="39.6" customHeight="1">
      <c r="A180" s="326" t="s">
        <v>229</v>
      </c>
      <c r="B180" s="329" t="s">
        <v>231</v>
      </c>
      <c r="C180" s="329" t="s">
        <v>232</v>
      </c>
      <c r="D180" s="329" t="s">
        <v>233</v>
      </c>
      <c r="E180" s="332" t="s">
        <v>61</v>
      </c>
      <c r="F180" s="333" t="s">
        <v>10</v>
      </c>
      <c r="G180" s="329" t="s">
        <v>237</v>
      </c>
      <c r="H180" s="332" t="s">
        <v>239</v>
      </c>
      <c r="I180" s="329" t="s">
        <v>114</v>
      </c>
      <c r="J180" s="350" t="s">
        <v>242</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245</v>
      </c>
      <c r="N181" s="337">
        <f>N175+1</f>
        <v>31</v>
      </c>
    </row>
    <row r="182" spans="1:14" ht="36.6" customHeight="1"/>
    <row r="183" spans="1:14" ht="21.6" customHeight="1">
      <c r="A183" s="324" t="s">
        <v>228</v>
      </c>
      <c r="E183" s="584" t="s">
        <v>234</v>
      </c>
      <c r="F183" s="584"/>
      <c r="G183" s="584" t="str">
        <f>$G$1</f>
        <v>魚沼集落協定</v>
      </c>
      <c r="H183" s="584"/>
      <c r="I183" s="584"/>
      <c r="J183" s="584"/>
      <c r="K183" s="585" t="str">
        <f>$K$1</f>
        <v>③・④は個人の
収入に別途計上</v>
      </c>
      <c r="L183" s="585"/>
    </row>
    <row r="184" spans="1:14" ht="15.6" customHeight="1" thickBot="1">
      <c r="J184" s="324">
        <f>N187</f>
        <v>32</v>
      </c>
      <c r="K184" s="586"/>
      <c r="L184" s="586"/>
    </row>
    <row r="185" spans="1:14">
      <c r="A185" s="325"/>
      <c r="B185" s="328" t="s">
        <v>72</v>
      </c>
      <c r="C185" s="328" t="s">
        <v>75</v>
      </c>
      <c r="D185" s="328" t="s">
        <v>14</v>
      </c>
      <c r="E185" s="328" t="s">
        <v>215</v>
      </c>
      <c r="F185" s="328" t="s">
        <v>235</v>
      </c>
      <c r="G185" s="328" t="s">
        <v>236</v>
      </c>
      <c r="H185" s="328" t="s">
        <v>101</v>
      </c>
      <c r="I185" s="328" t="s">
        <v>240</v>
      </c>
      <c r="J185" s="349" t="s">
        <v>241</v>
      </c>
      <c r="K185" s="352" t="s">
        <v>80</v>
      </c>
      <c r="L185" s="353" t="s">
        <v>169</v>
      </c>
    </row>
    <row r="186" spans="1:14" ht="39.6" customHeight="1">
      <c r="A186" s="326" t="s">
        <v>229</v>
      </c>
      <c r="B186" s="329" t="s">
        <v>231</v>
      </c>
      <c r="C186" s="329" t="s">
        <v>232</v>
      </c>
      <c r="D186" s="329" t="s">
        <v>233</v>
      </c>
      <c r="E186" s="332" t="s">
        <v>61</v>
      </c>
      <c r="F186" s="333" t="s">
        <v>10</v>
      </c>
      <c r="G186" s="329" t="s">
        <v>237</v>
      </c>
      <c r="H186" s="332" t="s">
        <v>239</v>
      </c>
      <c r="I186" s="329" t="s">
        <v>114</v>
      </c>
      <c r="J186" s="350" t="s">
        <v>242</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245</v>
      </c>
      <c r="N187" s="337">
        <f>N181+1</f>
        <v>32</v>
      </c>
    </row>
    <row r="188" spans="1:14" ht="36.6" customHeight="1"/>
    <row r="189" spans="1:14" ht="21.6" customHeight="1">
      <c r="A189" s="324" t="s">
        <v>228</v>
      </c>
      <c r="E189" s="584" t="s">
        <v>234</v>
      </c>
      <c r="F189" s="584"/>
      <c r="G189" s="584" t="str">
        <f>$G$1</f>
        <v>魚沼集落協定</v>
      </c>
      <c r="H189" s="584"/>
      <c r="I189" s="584"/>
      <c r="J189" s="584"/>
      <c r="K189" s="585" t="str">
        <f>$K$1</f>
        <v>③・④は個人の
収入に別途計上</v>
      </c>
      <c r="L189" s="585"/>
    </row>
    <row r="190" spans="1:14" ht="15.6" customHeight="1" thickBot="1">
      <c r="J190" s="324">
        <f>N193</f>
        <v>33</v>
      </c>
      <c r="K190" s="586"/>
      <c r="L190" s="586"/>
    </row>
    <row r="191" spans="1:14">
      <c r="A191" s="325"/>
      <c r="B191" s="328" t="s">
        <v>72</v>
      </c>
      <c r="C191" s="328" t="s">
        <v>75</v>
      </c>
      <c r="D191" s="328" t="s">
        <v>14</v>
      </c>
      <c r="E191" s="328" t="s">
        <v>215</v>
      </c>
      <c r="F191" s="328" t="s">
        <v>235</v>
      </c>
      <c r="G191" s="328" t="s">
        <v>236</v>
      </c>
      <c r="H191" s="328" t="s">
        <v>101</v>
      </c>
      <c r="I191" s="328" t="s">
        <v>240</v>
      </c>
      <c r="J191" s="349" t="s">
        <v>241</v>
      </c>
      <c r="K191" s="352" t="s">
        <v>80</v>
      </c>
      <c r="L191" s="353" t="s">
        <v>169</v>
      </c>
    </row>
    <row r="192" spans="1:14" ht="39.6" customHeight="1">
      <c r="A192" s="326" t="s">
        <v>229</v>
      </c>
      <c r="B192" s="329" t="s">
        <v>231</v>
      </c>
      <c r="C192" s="329" t="s">
        <v>232</v>
      </c>
      <c r="D192" s="329" t="s">
        <v>233</v>
      </c>
      <c r="E192" s="332" t="s">
        <v>61</v>
      </c>
      <c r="F192" s="333" t="s">
        <v>10</v>
      </c>
      <c r="G192" s="329" t="s">
        <v>237</v>
      </c>
      <c r="H192" s="332" t="s">
        <v>239</v>
      </c>
      <c r="I192" s="329" t="s">
        <v>114</v>
      </c>
      <c r="J192" s="350" t="s">
        <v>242</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245</v>
      </c>
      <c r="N193" s="337">
        <f>N187+1</f>
        <v>33</v>
      </c>
    </row>
    <row r="194" spans="1:14" ht="36.6" customHeight="1"/>
    <row r="195" spans="1:14" ht="21.6" customHeight="1">
      <c r="A195" s="324" t="s">
        <v>228</v>
      </c>
      <c r="E195" s="584" t="s">
        <v>234</v>
      </c>
      <c r="F195" s="584"/>
      <c r="G195" s="584" t="str">
        <f>$G$1</f>
        <v>魚沼集落協定</v>
      </c>
      <c r="H195" s="584"/>
      <c r="I195" s="584"/>
      <c r="J195" s="584"/>
      <c r="K195" s="585" t="str">
        <f>$K$1</f>
        <v>③・④は個人の
収入に別途計上</v>
      </c>
      <c r="L195" s="585"/>
    </row>
    <row r="196" spans="1:14" ht="15.6" customHeight="1" thickBot="1">
      <c r="J196" s="324">
        <f>N199</f>
        <v>34</v>
      </c>
      <c r="K196" s="586"/>
      <c r="L196" s="586"/>
    </row>
    <row r="197" spans="1:14">
      <c r="A197" s="325"/>
      <c r="B197" s="328" t="s">
        <v>72</v>
      </c>
      <c r="C197" s="328" t="s">
        <v>75</v>
      </c>
      <c r="D197" s="328" t="s">
        <v>14</v>
      </c>
      <c r="E197" s="328" t="s">
        <v>215</v>
      </c>
      <c r="F197" s="328" t="s">
        <v>235</v>
      </c>
      <c r="G197" s="328" t="s">
        <v>236</v>
      </c>
      <c r="H197" s="328" t="s">
        <v>101</v>
      </c>
      <c r="I197" s="328" t="s">
        <v>240</v>
      </c>
      <c r="J197" s="349" t="s">
        <v>241</v>
      </c>
      <c r="K197" s="352" t="s">
        <v>80</v>
      </c>
      <c r="L197" s="353" t="s">
        <v>169</v>
      </c>
    </row>
    <row r="198" spans="1:14" ht="39.6" customHeight="1">
      <c r="A198" s="326" t="s">
        <v>229</v>
      </c>
      <c r="B198" s="329" t="s">
        <v>231</v>
      </c>
      <c r="C198" s="329" t="s">
        <v>232</v>
      </c>
      <c r="D198" s="329" t="s">
        <v>233</v>
      </c>
      <c r="E198" s="332" t="s">
        <v>61</v>
      </c>
      <c r="F198" s="333" t="s">
        <v>10</v>
      </c>
      <c r="G198" s="329" t="s">
        <v>237</v>
      </c>
      <c r="H198" s="332" t="s">
        <v>239</v>
      </c>
      <c r="I198" s="329" t="s">
        <v>114</v>
      </c>
      <c r="J198" s="350" t="s">
        <v>242</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245</v>
      </c>
      <c r="N199" s="337">
        <f>N193+1</f>
        <v>34</v>
      </c>
    </row>
    <row r="200" spans="1:14" ht="36.6" customHeight="1"/>
    <row r="201" spans="1:14" ht="21.6" customHeight="1">
      <c r="A201" s="324" t="s">
        <v>228</v>
      </c>
      <c r="E201" s="584" t="s">
        <v>234</v>
      </c>
      <c r="F201" s="584"/>
      <c r="G201" s="584" t="str">
        <f>$G$1</f>
        <v>魚沼集落協定</v>
      </c>
      <c r="H201" s="584"/>
      <c r="I201" s="584"/>
      <c r="J201" s="584"/>
      <c r="K201" s="585" t="str">
        <f>$K$1</f>
        <v>③・④は個人の
収入に別途計上</v>
      </c>
      <c r="L201" s="585"/>
    </row>
    <row r="202" spans="1:14" ht="15.6" customHeight="1" thickBot="1">
      <c r="J202" s="324">
        <f>N205</f>
        <v>35</v>
      </c>
      <c r="K202" s="586"/>
      <c r="L202" s="586"/>
    </row>
    <row r="203" spans="1:14">
      <c r="A203" s="325"/>
      <c r="B203" s="328" t="s">
        <v>72</v>
      </c>
      <c r="C203" s="328" t="s">
        <v>75</v>
      </c>
      <c r="D203" s="328" t="s">
        <v>14</v>
      </c>
      <c r="E203" s="328" t="s">
        <v>215</v>
      </c>
      <c r="F203" s="328" t="s">
        <v>235</v>
      </c>
      <c r="G203" s="328" t="s">
        <v>236</v>
      </c>
      <c r="H203" s="328" t="s">
        <v>101</v>
      </c>
      <c r="I203" s="328" t="s">
        <v>240</v>
      </c>
      <c r="J203" s="349" t="s">
        <v>241</v>
      </c>
      <c r="K203" s="352" t="s">
        <v>80</v>
      </c>
      <c r="L203" s="353" t="s">
        <v>169</v>
      </c>
    </row>
    <row r="204" spans="1:14" ht="39.6" customHeight="1">
      <c r="A204" s="326" t="s">
        <v>229</v>
      </c>
      <c r="B204" s="329" t="s">
        <v>231</v>
      </c>
      <c r="C204" s="329" t="s">
        <v>232</v>
      </c>
      <c r="D204" s="329" t="s">
        <v>233</v>
      </c>
      <c r="E204" s="332" t="s">
        <v>61</v>
      </c>
      <c r="F204" s="333" t="s">
        <v>10</v>
      </c>
      <c r="G204" s="329" t="s">
        <v>237</v>
      </c>
      <c r="H204" s="332" t="s">
        <v>239</v>
      </c>
      <c r="I204" s="329" t="s">
        <v>114</v>
      </c>
      <c r="J204" s="350" t="s">
        <v>242</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245</v>
      </c>
      <c r="N205" s="337">
        <f>N199+1</f>
        <v>35</v>
      </c>
    </row>
    <row r="206" spans="1:14" ht="21.6" customHeight="1">
      <c r="A206" s="324" t="s">
        <v>228</v>
      </c>
      <c r="E206" s="584" t="s">
        <v>234</v>
      </c>
      <c r="F206" s="584"/>
      <c r="G206" s="584" t="str">
        <f>$G$1</f>
        <v>魚沼集落協定</v>
      </c>
      <c r="H206" s="584"/>
      <c r="I206" s="584"/>
      <c r="J206" s="584"/>
      <c r="K206" s="585" t="str">
        <f>$K$1</f>
        <v>③・④は個人の
収入に別途計上</v>
      </c>
      <c r="L206" s="585"/>
    </row>
    <row r="207" spans="1:14" ht="15.6" customHeight="1" thickBot="1">
      <c r="J207" s="324">
        <f>N210</f>
        <v>36</v>
      </c>
      <c r="K207" s="586"/>
      <c r="L207" s="586"/>
    </row>
    <row r="208" spans="1:14">
      <c r="A208" s="325"/>
      <c r="B208" s="328" t="s">
        <v>72</v>
      </c>
      <c r="C208" s="328" t="s">
        <v>75</v>
      </c>
      <c r="D208" s="328" t="s">
        <v>14</v>
      </c>
      <c r="E208" s="328" t="s">
        <v>215</v>
      </c>
      <c r="F208" s="328" t="s">
        <v>235</v>
      </c>
      <c r="G208" s="328" t="s">
        <v>236</v>
      </c>
      <c r="H208" s="328" t="s">
        <v>101</v>
      </c>
      <c r="I208" s="328" t="s">
        <v>240</v>
      </c>
      <c r="J208" s="349" t="s">
        <v>241</v>
      </c>
      <c r="K208" s="352" t="s">
        <v>80</v>
      </c>
      <c r="L208" s="353" t="s">
        <v>169</v>
      </c>
    </row>
    <row r="209" spans="1:14" ht="39.6" customHeight="1">
      <c r="A209" s="326" t="s">
        <v>229</v>
      </c>
      <c r="B209" s="329" t="s">
        <v>231</v>
      </c>
      <c r="C209" s="329" t="s">
        <v>232</v>
      </c>
      <c r="D209" s="329" t="s">
        <v>233</v>
      </c>
      <c r="E209" s="332" t="s">
        <v>61</v>
      </c>
      <c r="F209" s="333" t="s">
        <v>10</v>
      </c>
      <c r="G209" s="329" t="s">
        <v>237</v>
      </c>
      <c r="H209" s="332" t="s">
        <v>239</v>
      </c>
      <c r="I209" s="329" t="s">
        <v>114</v>
      </c>
      <c r="J209" s="350" t="s">
        <v>242</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245</v>
      </c>
      <c r="N210" s="337">
        <f>N205+1</f>
        <v>36</v>
      </c>
    </row>
    <row r="211" spans="1:14" ht="36.6" customHeight="1"/>
    <row r="212" spans="1:14" ht="21.6" customHeight="1">
      <c r="A212" s="324" t="s">
        <v>228</v>
      </c>
      <c r="E212" s="584" t="s">
        <v>234</v>
      </c>
      <c r="F212" s="584"/>
      <c r="G212" s="584" t="str">
        <f>$G$1</f>
        <v>魚沼集落協定</v>
      </c>
      <c r="H212" s="584"/>
      <c r="I212" s="584"/>
      <c r="J212" s="584"/>
      <c r="K212" s="585" t="str">
        <f>$K$1</f>
        <v>③・④は個人の
収入に別途計上</v>
      </c>
      <c r="L212" s="585"/>
    </row>
    <row r="213" spans="1:14" ht="15.6" customHeight="1" thickBot="1">
      <c r="J213" s="324">
        <f>N216</f>
        <v>37</v>
      </c>
      <c r="K213" s="586"/>
      <c r="L213" s="586"/>
    </row>
    <row r="214" spans="1:14">
      <c r="A214" s="325"/>
      <c r="B214" s="328" t="s">
        <v>72</v>
      </c>
      <c r="C214" s="328" t="s">
        <v>75</v>
      </c>
      <c r="D214" s="328" t="s">
        <v>14</v>
      </c>
      <c r="E214" s="328" t="s">
        <v>215</v>
      </c>
      <c r="F214" s="328" t="s">
        <v>235</v>
      </c>
      <c r="G214" s="328" t="s">
        <v>236</v>
      </c>
      <c r="H214" s="328" t="s">
        <v>101</v>
      </c>
      <c r="I214" s="328" t="s">
        <v>240</v>
      </c>
      <c r="J214" s="349" t="s">
        <v>241</v>
      </c>
      <c r="K214" s="352" t="s">
        <v>80</v>
      </c>
      <c r="L214" s="353" t="s">
        <v>169</v>
      </c>
    </row>
    <row r="215" spans="1:14" ht="39.6" customHeight="1">
      <c r="A215" s="326" t="s">
        <v>229</v>
      </c>
      <c r="B215" s="329" t="s">
        <v>231</v>
      </c>
      <c r="C215" s="329" t="s">
        <v>232</v>
      </c>
      <c r="D215" s="329" t="s">
        <v>233</v>
      </c>
      <c r="E215" s="332" t="s">
        <v>61</v>
      </c>
      <c r="F215" s="333" t="s">
        <v>10</v>
      </c>
      <c r="G215" s="329" t="s">
        <v>237</v>
      </c>
      <c r="H215" s="332" t="s">
        <v>239</v>
      </c>
      <c r="I215" s="329" t="s">
        <v>114</v>
      </c>
      <c r="J215" s="350" t="s">
        <v>242</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245</v>
      </c>
      <c r="N216" s="337">
        <f>N210+1</f>
        <v>37</v>
      </c>
    </row>
    <row r="217" spans="1:14" ht="36.6" customHeight="1"/>
    <row r="218" spans="1:14" ht="21.6" customHeight="1">
      <c r="A218" s="324" t="s">
        <v>228</v>
      </c>
      <c r="E218" s="584" t="s">
        <v>234</v>
      </c>
      <c r="F218" s="584"/>
      <c r="G218" s="584" t="str">
        <f>$G$1</f>
        <v>魚沼集落協定</v>
      </c>
      <c r="H218" s="584"/>
      <c r="I218" s="584"/>
      <c r="J218" s="584"/>
      <c r="K218" s="585" t="str">
        <f>$K$1</f>
        <v>③・④は個人の
収入に別途計上</v>
      </c>
      <c r="L218" s="585"/>
    </row>
    <row r="219" spans="1:14" ht="15.6" customHeight="1" thickBot="1">
      <c r="J219" s="324">
        <f>N222</f>
        <v>38</v>
      </c>
      <c r="K219" s="586"/>
      <c r="L219" s="586"/>
    </row>
    <row r="220" spans="1:14">
      <c r="A220" s="325"/>
      <c r="B220" s="328" t="s">
        <v>72</v>
      </c>
      <c r="C220" s="328" t="s">
        <v>75</v>
      </c>
      <c r="D220" s="328" t="s">
        <v>14</v>
      </c>
      <c r="E220" s="328" t="s">
        <v>215</v>
      </c>
      <c r="F220" s="328" t="s">
        <v>235</v>
      </c>
      <c r="G220" s="328" t="s">
        <v>236</v>
      </c>
      <c r="H220" s="328" t="s">
        <v>101</v>
      </c>
      <c r="I220" s="328" t="s">
        <v>240</v>
      </c>
      <c r="J220" s="349" t="s">
        <v>241</v>
      </c>
      <c r="K220" s="352" t="s">
        <v>80</v>
      </c>
      <c r="L220" s="353" t="s">
        <v>169</v>
      </c>
    </row>
    <row r="221" spans="1:14" ht="39.6" customHeight="1">
      <c r="A221" s="326" t="s">
        <v>229</v>
      </c>
      <c r="B221" s="329" t="s">
        <v>231</v>
      </c>
      <c r="C221" s="329" t="s">
        <v>232</v>
      </c>
      <c r="D221" s="329" t="s">
        <v>233</v>
      </c>
      <c r="E221" s="332" t="s">
        <v>61</v>
      </c>
      <c r="F221" s="333" t="s">
        <v>10</v>
      </c>
      <c r="G221" s="329" t="s">
        <v>237</v>
      </c>
      <c r="H221" s="332" t="s">
        <v>239</v>
      </c>
      <c r="I221" s="329" t="s">
        <v>114</v>
      </c>
      <c r="J221" s="350" t="s">
        <v>242</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245</v>
      </c>
      <c r="N222" s="337">
        <f>N216+1</f>
        <v>38</v>
      </c>
    </row>
    <row r="223" spans="1:14" ht="36.6" customHeight="1"/>
    <row r="224" spans="1:14" ht="21.6" customHeight="1">
      <c r="A224" s="324" t="s">
        <v>228</v>
      </c>
      <c r="E224" s="584" t="s">
        <v>234</v>
      </c>
      <c r="F224" s="584"/>
      <c r="G224" s="584" t="str">
        <f>$G$1</f>
        <v>魚沼集落協定</v>
      </c>
      <c r="H224" s="584"/>
      <c r="I224" s="584"/>
      <c r="J224" s="584"/>
      <c r="K224" s="585" t="str">
        <f>$K$1</f>
        <v>③・④は個人の
収入に別途計上</v>
      </c>
      <c r="L224" s="585"/>
    </row>
    <row r="225" spans="1:14" ht="15.6" customHeight="1" thickBot="1">
      <c r="J225" s="324">
        <f>N228</f>
        <v>39</v>
      </c>
      <c r="K225" s="586"/>
      <c r="L225" s="586"/>
    </row>
    <row r="226" spans="1:14">
      <c r="A226" s="325"/>
      <c r="B226" s="328" t="s">
        <v>72</v>
      </c>
      <c r="C226" s="328" t="s">
        <v>75</v>
      </c>
      <c r="D226" s="328" t="s">
        <v>14</v>
      </c>
      <c r="E226" s="328" t="s">
        <v>215</v>
      </c>
      <c r="F226" s="328" t="s">
        <v>235</v>
      </c>
      <c r="G226" s="328" t="s">
        <v>236</v>
      </c>
      <c r="H226" s="328" t="s">
        <v>101</v>
      </c>
      <c r="I226" s="328" t="s">
        <v>240</v>
      </c>
      <c r="J226" s="349" t="s">
        <v>241</v>
      </c>
      <c r="K226" s="352" t="s">
        <v>80</v>
      </c>
      <c r="L226" s="353" t="s">
        <v>169</v>
      </c>
    </row>
    <row r="227" spans="1:14" ht="39.6" customHeight="1">
      <c r="A227" s="326" t="s">
        <v>229</v>
      </c>
      <c r="B227" s="329" t="s">
        <v>231</v>
      </c>
      <c r="C227" s="329" t="s">
        <v>232</v>
      </c>
      <c r="D227" s="329" t="s">
        <v>233</v>
      </c>
      <c r="E227" s="332" t="s">
        <v>61</v>
      </c>
      <c r="F227" s="333" t="s">
        <v>10</v>
      </c>
      <c r="G227" s="329" t="s">
        <v>237</v>
      </c>
      <c r="H227" s="332" t="s">
        <v>239</v>
      </c>
      <c r="I227" s="329" t="s">
        <v>114</v>
      </c>
      <c r="J227" s="350" t="s">
        <v>242</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245</v>
      </c>
      <c r="N228" s="337">
        <f>N222+1</f>
        <v>39</v>
      </c>
    </row>
    <row r="229" spans="1:14" ht="36.6" customHeight="1"/>
    <row r="230" spans="1:14" ht="21.6" customHeight="1">
      <c r="A230" s="324" t="s">
        <v>228</v>
      </c>
      <c r="E230" s="584" t="s">
        <v>234</v>
      </c>
      <c r="F230" s="584"/>
      <c r="G230" s="584" t="str">
        <f>$G$1</f>
        <v>魚沼集落協定</v>
      </c>
      <c r="H230" s="584"/>
      <c r="I230" s="584"/>
      <c r="J230" s="584"/>
      <c r="K230" s="585" t="str">
        <f>$K$1</f>
        <v>③・④は個人の
収入に別途計上</v>
      </c>
      <c r="L230" s="585"/>
    </row>
    <row r="231" spans="1:14" ht="15.6" customHeight="1" thickBot="1">
      <c r="J231" s="324">
        <f>N234</f>
        <v>40</v>
      </c>
      <c r="K231" s="586"/>
      <c r="L231" s="586"/>
    </row>
    <row r="232" spans="1:14">
      <c r="A232" s="325"/>
      <c r="B232" s="328" t="s">
        <v>72</v>
      </c>
      <c r="C232" s="328" t="s">
        <v>75</v>
      </c>
      <c r="D232" s="328" t="s">
        <v>14</v>
      </c>
      <c r="E232" s="328" t="s">
        <v>215</v>
      </c>
      <c r="F232" s="328" t="s">
        <v>235</v>
      </c>
      <c r="G232" s="328" t="s">
        <v>236</v>
      </c>
      <c r="H232" s="328" t="s">
        <v>101</v>
      </c>
      <c r="I232" s="328" t="s">
        <v>240</v>
      </c>
      <c r="J232" s="349" t="s">
        <v>241</v>
      </c>
      <c r="K232" s="352" t="s">
        <v>80</v>
      </c>
      <c r="L232" s="353" t="s">
        <v>169</v>
      </c>
    </row>
    <row r="233" spans="1:14" ht="39.6" customHeight="1">
      <c r="A233" s="326" t="s">
        <v>229</v>
      </c>
      <c r="B233" s="329" t="s">
        <v>231</v>
      </c>
      <c r="C233" s="329" t="s">
        <v>232</v>
      </c>
      <c r="D233" s="329" t="s">
        <v>233</v>
      </c>
      <c r="E233" s="332" t="s">
        <v>61</v>
      </c>
      <c r="F233" s="333" t="s">
        <v>10</v>
      </c>
      <c r="G233" s="329" t="s">
        <v>237</v>
      </c>
      <c r="H233" s="332" t="s">
        <v>239</v>
      </c>
      <c r="I233" s="329" t="s">
        <v>114</v>
      </c>
      <c r="J233" s="350" t="s">
        <v>242</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245</v>
      </c>
      <c r="N234" s="337">
        <f>N228+1</f>
        <v>40</v>
      </c>
    </row>
    <row r="235" spans="1:14" ht="36.6" customHeight="1"/>
    <row r="236" spans="1:14" ht="21.6" customHeight="1">
      <c r="A236" s="324" t="s">
        <v>228</v>
      </c>
      <c r="E236" s="584" t="s">
        <v>234</v>
      </c>
      <c r="F236" s="584"/>
      <c r="G236" s="584" t="str">
        <f>$G$1</f>
        <v>魚沼集落協定</v>
      </c>
      <c r="H236" s="584"/>
      <c r="I236" s="584"/>
      <c r="J236" s="584"/>
      <c r="K236" s="585" t="str">
        <f>$K$1</f>
        <v>③・④は個人の
収入に別途計上</v>
      </c>
      <c r="L236" s="585"/>
    </row>
    <row r="237" spans="1:14" ht="15.6" customHeight="1" thickBot="1">
      <c r="J237" s="324">
        <f>N240</f>
        <v>41</v>
      </c>
      <c r="K237" s="586"/>
      <c r="L237" s="586"/>
    </row>
    <row r="238" spans="1:14">
      <c r="A238" s="325"/>
      <c r="B238" s="328" t="s">
        <v>72</v>
      </c>
      <c r="C238" s="328" t="s">
        <v>75</v>
      </c>
      <c r="D238" s="328" t="s">
        <v>14</v>
      </c>
      <c r="E238" s="328" t="s">
        <v>215</v>
      </c>
      <c r="F238" s="328" t="s">
        <v>235</v>
      </c>
      <c r="G238" s="328" t="s">
        <v>236</v>
      </c>
      <c r="H238" s="328" t="s">
        <v>101</v>
      </c>
      <c r="I238" s="328" t="s">
        <v>240</v>
      </c>
      <c r="J238" s="349" t="s">
        <v>241</v>
      </c>
      <c r="K238" s="352" t="s">
        <v>80</v>
      </c>
      <c r="L238" s="353" t="s">
        <v>169</v>
      </c>
    </row>
    <row r="239" spans="1:14" ht="39.6" customHeight="1">
      <c r="A239" s="326" t="s">
        <v>229</v>
      </c>
      <c r="B239" s="329" t="s">
        <v>231</v>
      </c>
      <c r="C239" s="329" t="s">
        <v>232</v>
      </c>
      <c r="D239" s="329" t="s">
        <v>233</v>
      </c>
      <c r="E239" s="332" t="s">
        <v>61</v>
      </c>
      <c r="F239" s="333" t="s">
        <v>10</v>
      </c>
      <c r="G239" s="329" t="s">
        <v>237</v>
      </c>
      <c r="H239" s="332" t="s">
        <v>239</v>
      </c>
      <c r="I239" s="329" t="s">
        <v>114</v>
      </c>
      <c r="J239" s="350" t="s">
        <v>242</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245</v>
      </c>
      <c r="N240" s="337">
        <f>N234+1</f>
        <v>41</v>
      </c>
    </row>
    <row r="241" spans="1:14" ht="36.6" customHeight="1"/>
    <row r="242" spans="1:14" ht="21.6" customHeight="1">
      <c r="A242" s="324" t="s">
        <v>228</v>
      </c>
      <c r="E242" s="584" t="s">
        <v>234</v>
      </c>
      <c r="F242" s="584"/>
      <c r="G242" s="584" t="str">
        <f>$G$1</f>
        <v>魚沼集落協定</v>
      </c>
      <c r="H242" s="584"/>
      <c r="I242" s="584"/>
      <c r="J242" s="584"/>
      <c r="K242" s="585" t="str">
        <f>$K$1</f>
        <v>③・④は個人の
収入に別途計上</v>
      </c>
      <c r="L242" s="585"/>
    </row>
    <row r="243" spans="1:14" ht="15.6" customHeight="1" thickBot="1">
      <c r="J243" s="324">
        <f>N246</f>
        <v>42</v>
      </c>
      <c r="K243" s="586"/>
      <c r="L243" s="586"/>
    </row>
    <row r="244" spans="1:14">
      <c r="A244" s="325"/>
      <c r="B244" s="328" t="s">
        <v>72</v>
      </c>
      <c r="C244" s="328" t="s">
        <v>75</v>
      </c>
      <c r="D244" s="328" t="s">
        <v>14</v>
      </c>
      <c r="E244" s="328" t="s">
        <v>215</v>
      </c>
      <c r="F244" s="328" t="s">
        <v>235</v>
      </c>
      <c r="G244" s="328" t="s">
        <v>236</v>
      </c>
      <c r="H244" s="328" t="s">
        <v>101</v>
      </c>
      <c r="I244" s="328" t="s">
        <v>240</v>
      </c>
      <c r="J244" s="349" t="s">
        <v>241</v>
      </c>
      <c r="K244" s="352" t="s">
        <v>80</v>
      </c>
      <c r="L244" s="353" t="s">
        <v>169</v>
      </c>
    </row>
    <row r="245" spans="1:14" ht="39.6" customHeight="1">
      <c r="A245" s="326" t="s">
        <v>229</v>
      </c>
      <c r="B245" s="329" t="s">
        <v>231</v>
      </c>
      <c r="C245" s="329" t="s">
        <v>232</v>
      </c>
      <c r="D245" s="329" t="s">
        <v>233</v>
      </c>
      <c r="E245" s="332" t="s">
        <v>61</v>
      </c>
      <c r="F245" s="333" t="s">
        <v>10</v>
      </c>
      <c r="G245" s="329" t="s">
        <v>237</v>
      </c>
      <c r="H245" s="332" t="s">
        <v>239</v>
      </c>
      <c r="I245" s="329" t="s">
        <v>114</v>
      </c>
      <c r="J245" s="350" t="s">
        <v>242</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245</v>
      </c>
      <c r="N246" s="337">
        <f>N240+1</f>
        <v>42</v>
      </c>
    </row>
    <row r="247" spans="1:14" ht="21.6" customHeight="1">
      <c r="A247" s="324" t="s">
        <v>228</v>
      </c>
      <c r="E247" s="584" t="s">
        <v>234</v>
      </c>
      <c r="F247" s="584"/>
      <c r="G247" s="584" t="str">
        <f>$G$1</f>
        <v>魚沼集落協定</v>
      </c>
      <c r="H247" s="584"/>
      <c r="I247" s="584"/>
      <c r="J247" s="584"/>
      <c r="K247" s="585" t="str">
        <f>$K$1</f>
        <v>③・④は個人の
収入に別途計上</v>
      </c>
      <c r="L247" s="585"/>
    </row>
    <row r="248" spans="1:14" ht="15.6" customHeight="1" thickBot="1">
      <c r="J248" s="324">
        <f>N251</f>
        <v>43</v>
      </c>
      <c r="K248" s="586"/>
      <c r="L248" s="586"/>
    </row>
    <row r="249" spans="1:14">
      <c r="A249" s="325"/>
      <c r="B249" s="328" t="s">
        <v>72</v>
      </c>
      <c r="C249" s="328" t="s">
        <v>75</v>
      </c>
      <c r="D249" s="328" t="s">
        <v>14</v>
      </c>
      <c r="E249" s="328" t="s">
        <v>215</v>
      </c>
      <c r="F249" s="328" t="s">
        <v>235</v>
      </c>
      <c r="G249" s="328" t="s">
        <v>236</v>
      </c>
      <c r="H249" s="328" t="s">
        <v>101</v>
      </c>
      <c r="I249" s="328" t="s">
        <v>240</v>
      </c>
      <c r="J249" s="349" t="s">
        <v>241</v>
      </c>
      <c r="K249" s="352" t="s">
        <v>80</v>
      </c>
      <c r="L249" s="353" t="s">
        <v>169</v>
      </c>
    </row>
    <row r="250" spans="1:14" ht="39.6" customHeight="1">
      <c r="A250" s="326" t="s">
        <v>229</v>
      </c>
      <c r="B250" s="329" t="s">
        <v>231</v>
      </c>
      <c r="C250" s="329" t="s">
        <v>232</v>
      </c>
      <c r="D250" s="329" t="s">
        <v>233</v>
      </c>
      <c r="E250" s="332" t="s">
        <v>61</v>
      </c>
      <c r="F250" s="333" t="s">
        <v>10</v>
      </c>
      <c r="G250" s="329" t="s">
        <v>237</v>
      </c>
      <c r="H250" s="332" t="s">
        <v>239</v>
      </c>
      <c r="I250" s="329" t="s">
        <v>114</v>
      </c>
      <c r="J250" s="350" t="s">
        <v>242</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245</v>
      </c>
      <c r="N251" s="337">
        <f>N246+1</f>
        <v>43</v>
      </c>
    </row>
    <row r="252" spans="1:14" ht="36.6" customHeight="1"/>
    <row r="253" spans="1:14" ht="21.6" customHeight="1">
      <c r="A253" s="324" t="s">
        <v>228</v>
      </c>
      <c r="E253" s="584" t="s">
        <v>234</v>
      </c>
      <c r="F253" s="584"/>
      <c r="G253" s="584" t="str">
        <f>$G$1</f>
        <v>魚沼集落協定</v>
      </c>
      <c r="H253" s="584"/>
      <c r="I253" s="584"/>
      <c r="J253" s="584"/>
      <c r="K253" s="585" t="str">
        <f>$K$1</f>
        <v>③・④は個人の
収入に別途計上</v>
      </c>
      <c r="L253" s="585"/>
    </row>
    <row r="254" spans="1:14" ht="15.6" customHeight="1" thickBot="1">
      <c r="J254" s="324">
        <f>N257</f>
        <v>44</v>
      </c>
      <c r="K254" s="586"/>
      <c r="L254" s="586"/>
    </row>
    <row r="255" spans="1:14">
      <c r="A255" s="325"/>
      <c r="B255" s="328" t="s">
        <v>72</v>
      </c>
      <c r="C255" s="328" t="s">
        <v>75</v>
      </c>
      <c r="D255" s="328" t="s">
        <v>14</v>
      </c>
      <c r="E255" s="328" t="s">
        <v>215</v>
      </c>
      <c r="F255" s="328" t="s">
        <v>235</v>
      </c>
      <c r="G255" s="328" t="s">
        <v>236</v>
      </c>
      <c r="H255" s="328" t="s">
        <v>101</v>
      </c>
      <c r="I255" s="328" t="s">
        <v>240</v>
      </c>
      <c r="J255" s="349" t="s">
        <v>241</v>
      </c>
      <c r="K255" s="352" t="s">
        <v>80</v>
      </c>
      <c r="L255" s="353" t="s">
        <v>169</v>
      </c>
    </row>
    <row r="256" spans="1:14" ht="39.6" customHeight="1">
      <c r="A256" s="326" t="s">
        <v>229</v>
      </c>
      <c r="B256" s="329" t="s">
        <v>231</v>
      </c>
      <c r="C256" s="329" t="s">
        <v>232</v>
      </c>
      <c r="D256" s="329" t="s">
        <v>233</v>
      </c>
      <c r="E256" s="332" t="s">
        <v>61</v>
      </c>
      <c r="F256" s="333" t="s">
        <v>10</v>
      </c>
      <c r="G256" s="329" t="s">
        <v>237</v>
      </c>
      <c r="H256" s="332" t="s">
        <v>239</v>
      </c>
      <c r="I256" s="329" t="s">
        <v>114</v>
      </c>
      <c r="J256" s="350" t="s">
        <v>242</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245</v>
      </c>
      <c r="N257" s="337">
        <f>N251+1</f>
        <v>44</v>
      </c>
    </row>
    <row r="258" spans="1:14" ht="36.6" customHeight="1"/>
    <row r="259" spans="1:14" ht="21.6" customHeight="1">
      <c r="A259" s="324" t="s">
        <v>228</v>
      </c>
      <c r="E259" s="584" t="s">
        <v>234</v>
      </c>
      <c r="F259" s="584"/>
      <c r="G259" s="584" t="str">
        <f>$G$1</f>
        <v>魚沼集落協定</v>
      </c>
      <c r="H259" s="584"/>
      <c r="I259" s="584"/>
      <c r="J259" s="584"/>
      <c r="K259" s="585" t="str">
        <f>$K$1</f>
        <v>③・④は個人の
収入に別途計上</v>
      </c>
      <c r="L259" s="585"/>
    </row>
    <row r="260" spans="1:14" ht="15.6" customHeight="1" thickBot="1">
      <c r="J260" s="324">
        <f>N263</f>
        <v>45</v>
      </c>
      <c r="K260" s="586"/>
      <c r="L260" s="586"/>
    </row>
    <row r="261" spans="1:14">
      <c r="A261" s="325"/>
      <c r="B261" s="328" t="s">
        <v>72</v>
      </c>
      <c r="C261" s="328" t="s">
        <v>75</v>
      </c>
      <c r="D261" s="328" t="s">
        <v>14</v>
      </c>
      <c r="E261" s="328" t="s">
        <v>215</v>
      </c>
      <c r="F261" s="328" t="s">
        <v>235</v>
      </c>
      <c r="G261" s="328" t="s">
        <v>236</v>
      </c>
      <c r="H261" s="328" t="s">
        <v>101</v>
      </c>
      <c r="I261" s="328" t="s">
        <v>240</v>
      </c>
      <c r="J261" s="349" t="s">
        <v>241</v>
      </c>
      <c r="K261" s="352" t="s">
        <v>80</v>
      </c>
      <c r="L261" s="353" t="s">
        <v>169</v>
      </c>
    </row>
    <row r="262" spans="1:14" ht="39.6" customHeight="1">
      <c r="A262" s="326" t="s">
        <v>229</v>
      </c>
      <c r="B262" s="329" t="s">
        <v>231</v>
      </c>
      <c r="C262" s="329" t="s">
        <v>232</v>
      </c>
      <c r="D262" s="329" t="s">
        <v>233</v>
      </c>
      <c r="E262" s="332" t="s">
        <v>61</v>
      </c>
      <c r="F262" s="333" t="s">
        <v>10</v>
      </c>
      <c r="G262" s="329" t="s">
        <v>237</v>
      </c>
      <c r="H262" s="332" t="s">
        <v>239</v>
      </c>
      <c r="I262" s="329" t="s">
        <v>114</v>
      </c>
      <c r="J262" s="350" t="s">
        <v>242</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245</v>
      </c>
      <c r="N263" s="337">
        <f>N257+1</f>
        <v>45</v>
      </c>
    </row>
    <row r="264" spans="1:14" ht="36.6" customHeight="1"/>
    <row r="265" spans="1:14" ht="21.6" customHeight="1">
      <c r="A265" s="324" t="s">
        <v>228</v>
      </c>
      <c r="E265" s="584" t="s">
        <v>234</v>
      </c>
      <c r="F265" s="584"/>
      <c r="G265" s="584" t="str">
        <f>$G$1</f>
        <v>魚沼集落協定</v>
      </c>
      <c r="H265" s="584"/>
      <c r="I265" s="584"/>
      <c r="J265" s="584"/>
      <c r="K265" s="585" t="str">
        <f>$K$1</f>
        <v>③・④は個人の
収入に別途計上</v>
      </c>
      <c r="L265" s="585"/>
    </row>
    <row r="266" spans="1:14" ht="15.6" customHeight="1" thickBot="1">
      <c r="J266" s="324">
        <f>N269</f>
        <v>46</v>
      </c>
      <c r="K266" s="586"/>
      <c r="L266" s="586"/>
    </row>
    <row r="267" spans="1:14">
      <c r="A267" s="325"/>
      <c r="B267" s="328" t="s">
        <v>72</v>
      </c>
      <c r="C267" s="328" t="s">
        <v>75</v>
      </c>
      <c r="D267" s="328" t="s">
        <v>14</v>
      </c>
      <c r="E267" s="328" t="s">
        <v>215</v>
      </c>
      <c r="F267" s="328" t="s">
        <v>235</v>
      </c>
      <c r="G267" s="328" t="s">
        <v>236</v>
      </c>
      <c r="H267" s="328" t="s">
        <v>101</v>
      </c>
      <c r="I267" s="328" t="s">
        <v>240</v>
      </c>
      <c r="J267" s="349" t="s">
        <v>241</v>
      </c>
      <c r="K267" s="352" t="s">
        <v>80</v>
      </c>
      <c r="L267" s="353" t="s">
        <v>169</v>
      </c>
    </row>
    <row r="268" spans="1:14" ht="39.6" customHeight="1">
      <c r="A268" s="326" t="s">
        <v>229</v>
      </c>
      <c r="B268" s="329" t="s">
        <v>231</v>
      </c>
      <c r="C268" s="329" t="s">
        <v>232</v>
      </c>
      <c r="D268" s="329" t="s">
        <v>233</v>
      </c>
      <c r="E268" s="332" t="s">
        <v>61</v>
      </c>
      <c r="F268" s="333" t="s">
        <v>10</v>
      </c>
      <c r="G268" s="329" t="s">
        <v>237</v>
      </c>
      <c r="H268" s="332" t="s">
        <v>239</v>
      </c>
      <c r="I268" s="329" t="s">
        <v>114</v>
      </c>
      <c r="J268" s="350" t="s">
        <v>242</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245</v>
      </c>
      <c r="N269" s="337">
        <f>N263+1</f>
        <v>46</v>
      </c>
    </row>
    <row r="270" spans="1:14" ht="36.6" customHeight="1"/>
    <row r="271" spans="1:14" ht="21.6" customHeight="1">
      <c r="A271" s="324" t="s">
        <v>228</v>
      </c>
      <c r="E271" s="584" t="s">
        <v>234</v>
      </c>
      <c r="F271" s="584"/>
      <c r="G271" s="584" t="str">
        <f>$G$1</f>
        <v>魚沼集落協定</v>
      </c>
      <c r="H271" s="584"/>
      <c r="I271" s="584"/>
      <c r="J271" s="584"/>
      <c r="K271" s="585" t="str">
        <f>$K$1</f>
        <v>③・④は個人の
収入に別途計上</v>
      </c>
      <c r="L271" s="585"/>
    </row>
    <row r="272" spans="1:14" ht="15.6" customHeight="1" thickBot="1">
      <c r="J272" s="324">
        <f>N275</f>
        <v>47</v>
      </c>
      <c r="K272" s="586"/>
      <c r="L272" s="586"/>
    </row>
    <row r="273" spans="1:14">
      <c r="A273" s="325"/>
      <c r="B273" s="328" t="s">
        <v>72</v>
      </c>
      <c r="C273" s="328" t="s">
        <v>75</v>
      </c>
      <c r="D273" s="328" t="s">
        <v>14</v>
      </c>
      <c r="E273" s="328" t="s">
        <v>215</v>
      </c>
      <c r="F273" s="328" t="s">
        <v>235</v>
      </c>
      <c r="G273" s="328" t="s">
        <v>236</v>
      </c>
      <c r="H273" s="328" t="s">
        <v>101</v>
      </c>
      <c r="I273" s="328" t="s">
        <v>240</v>
      </c>
      <c r="J273" s="349" t="s">
        <v>241</v>
      </c>
      <c r="K273" s="352" t="s">
        <v>80</v>
      </c>
      <c r="L273" s="353" t="s">
        <v>169</v>
      </c>
    </row>
    <row r="274" spans="1:14" ht="39.6" customHeight="1">
      <c r="A274" s="326" t="s">
        <v>229</v>
      </c>
      <c r="B274" s="329" t="s">
        <v>231</v>
      </c>
      <c r="C274" s="329" t="s">
        <v>232</v>
      </c>
      <c r="D274" s="329" t="s">
        <v>233</v>
      </c>
      <c r="E274" s="332" t="s">
        <v>61</v>
      </c>
      <c r="F274" s="333" t="s">
        <v>10</v>
      </c>
      <c r="G274" s="329" t="s">
        <v>237</v>
      </c>
      <c r="H274" s="332" t="s">
        <v>239</v>
      </c>
      <c r="I274" s="329" t="s">
        <v>114</v>
      </c>
      <c r="J274" s="350" t="s">
        <v>242</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245</v>
      </c>
      <c r="N275" s="337">
        <f>N269+1</f>
        <v>47</v>
      </c>
    </row>
    <row r="276" spans="1:14" ht="36.6" customHeight="1"/>
    <row r="277" spans="1:14" ht="21.6" customHeight="1">
      <c r="A277" s="324" t="s">
        <v>228</v>
      </c>
      <c r="E277" s="584" t="s">
        <v>234</v>
      </c>
      <c r="F277" s="584"/>
      <c r="G277" s="584" t="str">
        <f>$G$1</f>
        <v>魚沼集落協定</v>
      </c>
      <c r="H277" s="584"/>
      <c r="I277" s="584"/>
      <c r="J277" s="584"/>
      <c r="K277" s="585" t="str">
        <f>$K$1</f>
        <v>③・④は個人の
収入に別途計上</v>
      </c>
      <c r="L277" s="585"/>
    </row>
    <row r="278" spans="1:14" ht="15.6" customHeight="1" thickBot="1">
      <c r="J278" s="324">
        <f>N281</f>
        <v>48</v>
      </c>
      <c r="K278" s="586"/>
      <c r="L278" s="586"/>
    </row>
    <row r="279" spans="1:14">
      <c r="A279" s="325"/>
      <c r="B279" s="328" t="s">
        <v>72</v>
      </c>
      <c r="C279" s="328" t="s">
        <v>75</v>
      </c>
      <c r="D279" s="328" t="s">
        <v>14</v>
      </c>
      <c r="E279" s="328" t="s">
        <v>215</v>
      </c>
      <c r="F279" s="328" t="s">
        <v>235</v>
      </c>
      <c r="G279" s="328" t="s">
        <v>236</v>
      </c>
      <c r="H279" s="328" t="s">
        <v>101</v>
      </c>
      <c r="I279" s="328" t="s">
        <v>240</v>
      </c>
      <c r="J279" s="349" t="s">
        <v>241</v>
      </c>
      <c r="K279" s="352" t="s">
        <v>80</v>
      </c>
      <c r="L279" s="353" t="s">
        <v>169</v>
      </c>
    </row>
    <row r="280" spans="1:14" ht="39.6" customHeight="1">
      <c r="A280" s="326" t="s">
        <v>229</v>
      </c>
      <c r="B280" s="329" t="s">
        <v>231</v>
      </c>
      <c r="C280" s="329" t="s">
        <v>232</v>
      </c>
      <c r="D280" s="329" t="s">
        <v>233</v>
      </c>
      <c r="E280" s="332" t="s">
        <v>61</v>
      </c>
      <c r="F280" s="333" t="s">
        <v>10</v>
      </c>
      <c r="G280" s="329" t="s">
        <v>237</v>
      </c>
      <c r="H280" s="332" t="s">
        <v>239</v>
      </c>
      <c r="I280" s="329" t="s">
        <v>114</v>
      </c>
      <c r="J280" s="350" t="s">
        <v>242</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245</v>
      </c>
      <c r="N281" s="337">
        <f>N275+1</f>
        <v>48</v>
      </c>
    </row>
    <row r="282" spans="1:14" ht="36.6" customHeight="1"/>
    <row r="283" spans="1:14" ht="21.6" customHeight="1">
      <c r="A283" s="324" t="s">
        <v>228</v>
      </c>
      <c r="E283" s="584" t="s">
        <v>234</v>
      </c>
      <c r="F283" s="584"/>
      <c r="G283" s="584" t="str">
        <f>$G$1</f>
        <v>魚沼集落協定</v>
      </c>
      <c r="H283" s="584"/>
      <c r="I283" s="584"/>
      <c r="J283" s="584"/>
      <c r="K283" s="585" t="str">
        <f>$K$1</f>
        <v>③・④は個人の
収入に別途計上</v>
      </c>
      <c r="L283" s="585"/>
    </row>
    <row r="284" spans="1:14" ht="15.6" customHeight="1" thickBot="1">
      <c r="J284" s="324">
        <f>N287</f>
        <v>49</v>
      </c>
      <c r="K284" s="586"/>
      <c r="L284" s="586"/>
    </row>
    <row r="285" spans="1:14">
      <c r="A285" s="325"/>
      <c r="B285" s="328" t="s">
        <v>72</v>
      </c>
      <c r="C285" s="328" t="s">
        <v>75</v>
      </c>
      <c r="D285" s="328" t="s">
        <v>14</v>
      </c>
      <c r="E285" s="328" t="s">
        <v>215</v>
      </c>
      <c r="F285" s="328" t="s">
        <v>235</v>
      </c>
      <c r="G285" s="328" t="s">
        <v>236</v>
      </c>
      <c r="H285" s="328" t="s">
        <v>101</v>
      </c>
      <c r="I285" s="328" t="s">
        <v>240</v>
      </c>
      <c r="J285" s="349" t="s">
        <v>241</v>
      </c>
      <c r="K285" s="352" t="s">
        <v>80</v>
      </c>
      <c r="L285" s="353" t="s">
        <v>169</v>
      </c>
    </row>
    <row r="286" spans="1:14" ht="39.6" customHeight="1">
      <c r="A286" s="326" t="s">
        <v>229</v>
      </c>
      <c r="B286" s="329" t="s">
        <v>231</v>
      </c>
      <c r="C286" s="329" t="s">
        <v>232</v>
      </c>
      <c r="D286" s="329" t="s">
        <v>233</v>
      </c>
      <c r="E286" s="332" t="s">
        <v>61</v>
      </c>
      <c r="F286" s="333" t="s">
        <v>10</v>
      </c>
      <c r="G286" s="329" t="s">
        <v>237</v>
      </c>
      <c r="H286" s="332" t="s">
        <v>239</v>
      </c>
      <c r="I286" s="329" t="s">
        <v>114</v>
      </c>
      <c r="J286" s="350" t="s">
        <v>242</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245</v>
      </c>
      <c r="N287" s="337">
        <f>N281+1</f>
        <v>49</v>
      </c>
    </row>
    <row r="288" spans="1:14" ht="21.6" customHeight="1">
      <c r="A288" s="324" t="s">
        <v>228</v>
      </c>
      <c r="E288" s="584" t="s">
        <v>234</v>
      </c>
      <c r="F288" s="584"/>
      <c r="G288" s="584" t="str">
        <f>$G$1</f>
        <v>魚沼集落協定</v>
      </c>
      <c r="H288" s="584"/>
      <c r="I288" s="584"/>
      <c r="J288" s="584"/>
      <c r="K288" s="585" t="str">
        <f>$K$1</f>
        <v>③・④は個人の
収入に別途計上</v>
      </c>
      <c r="L288" s="585"/>
    </row>
    <row r="289" spans="1:14" ht="15.6" customHeight="1" thickBot="1">
      <c r="J289" s="324">
        <f>N292</f>
        <v>50</v>
      </c>
      <c r="K289" s="586"/>
      <c r="L289" s="586"/>
    </row>
    <row r="290" spans="1:14">
      <c r="A290" s="325"/>
      <c r="B290" s="328" t="s">
        <v>72</v>
      </c>
      <c r="C290" s="328" t="s">
        <v>75</v>
      </c>
      <c r="D290" s="328" t="s">
        <v>14</v>
      </c>
      <c r="E290" s="328" t="s">
        <v>215</v>
      </c>
      <c r="F290" s="328" t="s">
        <v>235</v>
      </c>
      <c r="G290" s="328" t="s">
        <v>236</v>
      </c>
      <c r="H290" s="328" t="s">
        <v>101</v>
      </c>
      <c r="I290" s="328" t="s">
        <v>240</v>
      </c>
      <c r="J290" s="349" t="s">
        <v>241</v>
      </c>
      <c r="K290" s="352" t="s">
        <v>80</v>
      </c>
      <c r="L290" s="353" t="s">
        <v>169</v>
      </c>
    </row>
    <row r="291" spans="1:14" ht="39.6" customHeight="1">
      <c r="A291" s="326" t="s">
        <v>229</v>
      </c>
      <c r="B291" s="329" t="s">
        <v>231</v>
      </c>
      <c r="C291" s="329" t="s">
        <v>232</v>
      </c>
      <c r="D291" s="329" t="s">
        <v>233</v>
      </c>
      <c r="E291" s="332" t="s">
        <v>61</v>
      </c>
      <c r="F291" s="333" t="s">
        <v>10</v>
      </c>
      <c r="G291" s="329" t="s">
        <v>237</v>
      </c>
      <c r="H291" s="332" t="s">
        <v>239</v>
      </c>
      <c r="I291" s="329" t="s">
        <v>114</v>
      </c>
      <c r="J291" s="350" t="s">
        <v>242</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245</v>
      </c>
      <c r="N292" s="337">
        <f>N287+1</f>
        <v>50</v>
      </c>
    </row>
    <row r="293" spans="1:14" ht="36.6" customHeight="1"/>
    <row r="294" spans="1:14" ht="21.6" customHeight="1">
      <c r="A294" s="324" t="s">
        <v>228</v>
      </c>
      <c r="E294" s="584" t="s">
        <v>234</v>
      </c>
      <c r="F294" s="584"/>
      <c r="G294" s="584" t="str">
        <f>$G$1</f>
        <v>魚沼集落協定</v>
      </c>
      <c r="H294" s="584"/>
      <c r="I294" s="584"/>
      <c r="J294" s="584"/>
      <c r="K294" s="585" t="str">
        <f>$K$1</f>
        <v>③・④は個人の
収入に別途計上</v>
      </c>
      <c r="L294" s="585"/>
    </row>
    <row r="295" spans="1:14" ht="15.6" customHeight="1" thickBot="1">
      <c r="J295" s="324">
        <f>N298</f>
        <v>51</v>
      </c>
      <c r="K295" s="586"/>
      <c r="L295" s="586"/>
    </row>
    <row r="296" spans="1:14">
      <c r="A296" s="325"/>
      <c r="B296" s="328" t="s">
        <v>72</v>
      </c>
      <c r="C296" s="328" t="s">
        <v>75</v>
      </c>
      <c r="D296" s="328" t="s">
        <v>14</v>
      </c>
      <c r="E296" s="328" t="s">
        <v>215</v>
      </c>
      <c r="F296" s="328" t="s">
        <v>235</v>
      </c>
      <c r="G296" s="328" t="s">
        <v>236</v>
      </c>
      <c r="H296" s="328" t="s">
        <v>101</v>
      </c>
      <c r="I296" s="328" t="s">
        <v>240</v>
      </c>
      <c r="J296" s="349" t="s">
        <v>241</v>
      </c>
      <c r="K296" s="352" t="s">
        <v>80</v>
      </c>
      <c r="L296" s="353" t="s">
        <v>169</v>
      </c>
    </row>
    <row r="297" spans="1:14" ht="39.6" customHeight="1">
      <c r="A297" s="326" t="s">
        <v>229</v>
      </c>
      <c r="B297" s="329" t="s">
        <v>231</v>
      </c>
      <c r="C297" s="329" t="s">
        <v>232</v>
      </c>
      <c r="D297" s="329" t="s">
        <v>233</v>
      </c>
      <c r="E297" s="332" t="s">
        <v>61</v>
      </c>
      <c r="F297" s="333" t="s">
        <v>10</v>
      </c>
      <c r="G297" s="329" t="s">
        <v>237</v>
      </c>
      <c r="H297" s="332" t="s">
        <v>239</v>
      </c>
      <c r="I297" s="329" t="s">
        <v>114</v>
      </c>
      <c r="J297" s="350" t="s">
        <v>242</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245</v>
      </c>
      <c r="N298" s="337">
        <f>N292+1</f>
        <v>51</v>
      </c>
    </row>
    <row r="299" spans="1:14" ht="36.6" customHeight="1"/>
    <row r="300" spans="1:14" ht="21.6" customHeight="1">
      <c r="A300" s="324" t="s">
        <v>228</v>
      </c>
      <c r="E300" s="584" t="s">
        <v>234</v>
      </c>
      <c r="F300" s="584"/>
      <c r="G300" s="584" t="str">
        <f>$G$1</f>
        <v>魚沼集落協定</v>
      </c>
      <c r="H300" s="584"/>
      <c r="I300" s="584"/>
      <c r="J300" s="584"/>
      <c r="K300" s="585" t="str">
        <f>$K$1</f>
        <v>③・④は個人の
収入に別途計上</v>
      </c>
      <c r="L300" s="585"/>
    </row>
    <row r="301" spans="1:14" ht="15.6" customHeight="1" thickBot="1">
      <c r="J301" s="324">
        <f>N304</f>
        <v>52</v>
      </c>
      <c r="K301" s="586"/>
      <c r="L301" s="586"/>
    </row>
    <row r="302" spans="1:14">
      <c r="A302" s="325"/>
      <c r="B302" s="328" t="s">
        <v>72</v>
      </c>
      <c r="C302" s="328" t="s">
        <v>75</v>
      </c>
      <c r="D302" s="328" t="s">
        <v>14</v>
      </c>
      <c r="E302" s="328" t="s">
        <v>215</v>
      </c>
      <c r="F302" s="328" t="s">
        <v>235</v>
      </c>
      <c r="G302" s="328" t="s">
        <v>236</v>
      </c>
      <c r="H302" s="328" t="s">
        <v>101</v>
      </c>
      <c r="I302" s="328" t="s">
        <v>240</v>
      </c>
      <c r="J302" s="349" t="s">
        <v>241</v>
      </c>
      <c r="K302" s="352" t="s">
        <v>80</v>
      </c>
      <c r="L302" s="353" t="s">
        <v>169</v>
      </c>
    </row>
    <row r="303" spans="1:14" ht="39.6" customHeight="1">
      <c r="A303" s="326" t="s">
        <v>229</v>
      </c>
      <c r="B303" s="329" t="s">
        <v>231</v>
      </c>
      <c r="C303" s="329" t="s">
        <v>232</v>
      </c>
      <c r="D303" s="329" t="s">
        <v>233</v>
      </c>
      <c r="E303" s="332" t="s">
        <v>61</v>
      </c>
      <c r="F303" s="333" t="s">
        <v>10</v>
      </c>
      <c r="G303" s="329" t="s">
        <v>237</v>
      </c>
      <c r="H303" s="332" t="s">
        <v>239</v>
      </c>
      <c r="I303" s="329" t="s">
        <v>114</v>
      </c>
      <c r="J303" s="350" t="s">
        <v>242</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245</v>
      </c>
      <c r="N304" s="337">
        <f>N298+1</f>
        <v>52</v>
      </c>
    </row>
    <row r="305" spans="1:14" ht="36.6" customHeight="1"/>
    <row r="306" spans="1:14" ht="21.6" customHeight="1">
      <c r="A306" s="324" t="s">
        <v>228</v>
      </c>
      <c r="E306" s="584" t="s">
        <v>234</v>
      </c>
      <c r="F306" s="584"/>
      <c r="G306" s="584" t="str">
        <f>$G$1</f>
        <v>魚沼集落協定</v>
      </c>
      <c r="H306" s="584"/>
      <c r="I306" s="584"/>
      <c r="J306" s="584"/>
      <c r="K306" s="585" t="str">
        <f>$K$1</f>
        <v>③・④は個人の
収入に別途計上</v>
      </c>
      <c r="L306" s="585"/>
    </row>
    <row r="307" spans="1:14" ht="15.6" customHeight="1" thickBot="1">
      <c r="J307" s="324">
        <f>N310</f>
        <v>53</v>
      </c>
      <c r="K307" s="586"/>
      <c r="L307" s="586"/>
    </row>
    <row r="308" spans="1:14">
      <c r="A308" s="325"/>
      <c r="B308" s="328" t="s">
        <v>72</v>
      </c>
      <c r="C308" s="328" t="s">
        <v>75</v>
      </c>
      <c r="D308" s="328" t="s">
        <v>14</v>
      </c>
      <c r="E308" s="328" t="s">
        <v>215</v>
      </c>
      <c r="F308" s="328" t="s">
        <v>235</v>
      </c>
      <c r="G308" s="328" t="s">
        <v>236</v>
      </c>
      <c r="H308" s="328" t="s">
        <v>101</v>
      </c>
      <c r="I308" s="328" t="s">
        <v>240</v>
      </c>
      <c r="J308" s="349" t="s">
        <v>241</v>
      </c>
      <c r="K308" s="352" t="s">
        <v>80</v>
      </c>
      <c r="L308" s="353" t="s">
        <v>169</v>
      </c>
    </row>
    <row r="309" spans="1:14" ht="39.6" customHeight="1">
      <c r="A309" s="326" t="s">
        <v>229</v>
      </c>
      <c r="B309" s="329" t="s">
        <v>231</v>
      </c>
      <c r="C309" s="329" t="s">
        <v>232</v>
      </c>
      <c r="D309" s="329" t="s">
        <v>233</v>
      </c>
      <c r="E309" s="332" t="s">
        <v>61</v>
      </c>
      <c r="F309" s="333" t="s">
        <v>10</v>
      </c>
      <c r="G309" s="329" t="s">
        <v>237</v>
      </c>
      <c r="H309" s="332" t="s">
        <v>239</v>
      </c>
      <c r="I309" s="329" t="s">
        <v>114</v>
      </c>
      <c r="J309" s="350" t="s">
        <v>242</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245</v>
      </c>
      <c r="N310" s="337">
        <f>N304+1</f>
        <v>53</v>
      </c>
    </row>
    <row r="311" spans="1:14" ht="36.6" customHeight="1"/>
    <row r="312" spans="1:14" ht="21.6" customHeight="1">
      <c r="A312" s="324" t="s">
        <v>228</v>
      </c>
      <c r="E312" s="584" t="s">
        <v>234</v>
      </c>
      <c r="F312" s="584"/>
      <c r="G312" s="584" t="str">
        <f>$G$1</f>
        <v>魚沼集落協定</v>
      </c>
      <c r="H312" s="584"/>
      <c r="I312" s="584"/>
      <c r="J312" s="584"/>
      <c r="K312" s="585" t="str">
        <f>$K$1</f>
        <v>③・④は個人の
収入に別途計上</v>
      </c>
      <c r="L312" s="585"/>
    </row>
    <row r="313" spans="1:14" ht="15.6" customHeight="1" thickBot="1">
      <c r="J313" s="324">
        <f>N316</f>
        <v>54</v>
      </c>
      <c r="K313" s="586"/>
      <c r="L313" s="586"/>
    </row>
    <row r="314" spans="1:14">
      <c r="A314" s="325"/>
      <c r="B314" s="328" t="s">
        <v>72</v>
      </c>
      <c r="C314" s="328" t="s">
        <v>75</v>
      </c>
      <c r="D314" s="328" t="s">
        <v>14</v>
      </c>
      <c r="E314" s="328" t="s">
        <v>215</v>
      </c>
      <c r="F314" s="328" t="s">
        <v>235</v>
      </c>
      <c r="G314" s="328" t="s">
        <v>236</v>
      </c>
      <c r="H314" s="328" t="s">
        <v>101</v>
      </c>
      <c r="I314" s="328" t="s">
        <v>240</v>
      </c>
      <c r="J314" s="349" t="s">
        <v>241</v>
      </c>
      <c r="K314" s="352" t="s">
        <v>80</v>
      </c>
      <c r="L314" s="353" t="s">
        <v>169</v>
      </c>
    </row>
    <row r="315" spans="1:14" ht="39.6" customHeight="1">
      <c r="A315" s="326" t="s">
        <v>229</v>
      </c>
      <c r="B315" s="329" t="s">
        <v>231</v>
      </c>
      <c r="C315" s="329" t="s">
        <v>232</v>
      </c>
      <c r="D315" s="329" t="s">
        <v>233</v>
      </c>
      <c r="E315" s="332" t="s">
        <v>61</v>
      </c>
      <c r="F315" s="333" t="s">
        <v>10</v>
      </c>
      <c r="G315" s="329" t="s">
        <v>237</v>
      </c>
      <c r="H315" s="332" t="s">
        <v>239</v>
      </c>
      <c r="I315" s="329" t="s">
        <v>114</v>
      </c>
      <c r="J315" s="350" t="s">
        <v>242</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245</v>
      </c>
      <c r="N316" s="337">
        <f>N310+1</f>
        <v>54</v>
      </c>
    </row>
    <row r="317" spans="1:14" ht="36.6" customHeight="1"/>
    <row r="318" spans="1:14" ht="21.6" customHeight="1">
      <c r="A318" s="324" t="s">
        <v>228</v>
      </c>
      <c r="E318" s="584" t="s">
        <v>234</v>
      </c>
      <c r="F318" s="584"/>
      <c r="G318" s="584" t="str">
        <f>$G$1</f>
        <v>魚沼集落協定</v>
      </c>
      <c r="H318" s="584"/>
      <c r="I318" s="584"/>
      <c r="J318" s="584"/>
      <c r="K318" s="585" t="str">
        <f>$K$1</f>
        <v>③・④は個人の
収入に別途計上</v>
      </c>
      <c r="L318" s="585"/>
    </row>
    <row r="319" spans="1:14" ht="15.6" customHeight="1" thickBot="1">
      <c r="J319" s="324">
        <f>N322</f>
        <v>55</v>
      </c>
      <c r="K319" s="586"/>
      <c r="L319" s="586"/>
    </row>
    <row r="320" spans="1:14">
      <c r="A320" s="325"/>
      <c r="B320" s="328" t="s">
        <v>72</v>
      </c>
      <c r="C320" s="328" t="s">
        <v>75</v>
      </c>
      <c r="D320" s="328" t="s">
        <v>14</v>
      </c>
      <c r="E320" s="328" t="s">
        <v>215</v>
      </c>
      <c r="F320" s="328" t="s">
        <v>235</v>
      </c>
      <c r="G320" s="328" t="s">
        <v>236</v>
      </c>
      <c r="H320" s="328" t="s">
        <v>101</v>
      </c>
      <c r="I320" s="328" t="s">
        <v>240</v>
      </c>
      <c r="J320" s="349" t="s">
        <v>241</v>
      </c>
      <c r="K320" s="352" t="s">
        <v>80</v>
      </c>
      <c r="L320" s="353" t="s">
        <v>169</v>
      </c>
    </row>
    <row r="321" spans="1:14" ht="39.6" customHeight="1">
      <c r="A321" s="326" t="s">
        <v>229</v>
      </c>
      <c r="B321" s="329" t="s">
        <v>231</v>
      </c>
      <c r="C321" s="329" t="s">
        <v>232</v>
      </c>
      <c r="D321" s="329" t="s">
        <v>233</v>
      </c>
      <c r="E321" s="332" t="s">
        <v>61</v>
      </c>
      <c r="F321" s="333" t="s">
        <v>10</v>
      </c>
      <c r="G321" s="329" t="s">
        <v>237</v>
      </c>
      <c r="H321" s="332" t="s">
        <v>239</v>
      </c>
      <c r="I321" s="329" t="s">
        <v>114</v>
      </c>
      <c r="J321" s="350" t="s">
        <v>242</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245</v>
      </c>
      <c r="N322" s="337">
        <f>N316+1</f>
        <v>55</v>
      </c>
    </row>
    <row r="323" spans="1:14" ht="36.6" customHeight="1"/>
    <row r="324" spans="1:14" ht="21.6" customHeight="1">
      <c r="A324" s="324" t="s">
        <v>228</v>
      </c>
      <c r="E324" s="584" t="s">
        <v>234</v>
      </c>
      <c r="F324" s="584"/>
      <c r="G324" s="584" t="str">
        <f>$G$1</f>
        <v>魚沼集落協定</v>
      </c>
      <c r="H324" s="584"/>
      <c r="I324" s="584"/>
      <c r="J324" s="584"/>
      <c r="K324" s="585" t="str">
        <f>$K$1</f>
        <v>③・④は個人の
収入に別途計上</v>
      </c>
      <c r="L324" s="585"/>
    </row>
    <row r="325" spans="1:14" ht="15.6" customHeight="1" thickBot="1">
      <c r="J325" s="324">
        <f>N328</f>
        <v>56</v>
      </c>
      <c r="K325" s="586"/>
      <c r="L325" s="586"/>
    </row>
    <row r="326" spans="1:14">
      <c r="A326" s="325"/>
      <c r="B326" s="328" t="s">
        <v>72</v>
      </c>
      <c r="C326" s="328" t="s">
        <v>75</v>
      </c>
      <c r="D326" s="328" t="s">
        <v>14</v>
      </c>
      <c r="E326" s="328" t="s">
        <v>215</v>
      </c>
      <c r="F326" s="328" t="s">
        <v>235</v>
      </c>
      <c r="G326" s="328" t="s">
        <v>236</v>
      </c>
      <c r="H326" s="328" t="s">
        <v>101</v>
      </c>
      <c r="I326" s="328" t="s">
        <v>240</v>
      </c>
      <c r="J326" s="349" t="s">
        <v>241</v>
      </c>
      <c r="K326" s="352" t="s">
        <v>80</v>
      </c>
      <c r="L326" s="353" t="s">
        <v>169</v>
      </c>
    </row>
    <row r="327" spans="1:14" ht="39.6" customHeight="1">
      <c r="A327" s="326" t="s">
        <v>229</v>
      </c>
      <c r="B327" s="329" t="s">
        <v>231</v>
      </c>
      <c r="C327" s="329" t="s">
        <v>232</v>
      </c>
      <c r="D327" s="329" t="s">
        <v>233</v>
      </c>
      <c r="E327" s="332" t="s">
        <v>61</v>
      </c>
      <c r="F327" s="333" t="s">
        <v>10</v>
      </c>
      <c r="G327" s="329" t="s">
        <v>237</v>
      </c>
      <c r="H327" s="332" t="s">
        <v>239</v>
      </c>
      <c r="I327" s="329" t="s">
        <v>114</v>
      </c>
      <c r="J327" s="350" t="s">
        <v>242</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245</v>
      </c>
      <c r="N328" s="337">
        <f>N322+1</f>
        <v>56</v>
      </c>
    </row>
    <row r="329" spans="1:14" ht="21.6" customHeight="1">
      <c r="A329" s="324" t="s">
        <v>228</v>
      </c>
      <c r="E329" s="584" t="s">
        <v>234</v>
      </c>
      <c r="F329" s="584"/>
      <c r="G329" s="584" t="str">
        <f>$G$1</f>
        <v>魚沼集落協定</v>
      </c>
      <c r="H329" s="584"/>
      <c r="I329" s="584"/>
      <c r="J329" s="584"/>
      <c r="K329" s="585" t="str">
        <f>$K$1</f>
        <v>③・④は個人の
収入に別途計上</v>
      </c>
      <c r="L329" s="585"/>
    </row>
    <row r="330" spans="1:14" ht="15.6" customHeight="1" thickBot="1">
      <c r="J330" s="324">
        <f>N333</f>
        <v>57</v>
      </c>
      <c r="K330" s="586"/>
      <c r="L330" s="586"/>
    </row>
    <row r="331" spans="1:14">
      <c r="A331" s="325"/>
      <c r="B331" s="328" t="s">
        <v>72</v>
      </c>
      <c r="C331" s="328" t="s">
        <v>75</v>
      </c>
      <c r="D331" s="328" t="s">
        <v>14</v>
      </c>
      <c r="E331" s="328" t="s">
        <v>215</v>
      </c>
      <c r="F331" s="328" t="s">
        <v>235</v>
      </c>
      <c r="G331" s="328" t="s">
        <v>236</v>
      </c>
      <c r="H331" s="328" t="s">
        <v>101</v>
      </c>
      <c r="I331" s="328" t="s">
        <v>240</v>
      </c>
      <c r="J331" s="349" t="s">
        <v>241</v>
      </c>
      <c r="K331" s="352" t="s">
        <v>80</v>
      </c>
      <c r="L331" s="353" t="s">
        <v>169</v>
      </c>
    </row>
    <row r="332" spans="1:14" ht="39.6" customHeight="1">
      <c r="A332" s="326" t="s">
        <v>229</v>
      </c>
      <c r="B332" s="329" t="s">
        <v>231</v>
      </c>
      <c r="C332" s="329" t="s">
        <v>232</v>
      </c>
      <c r="D332" s="329" t="s">
        <v>233</v>
      </c>
      <c r="E332" s="332" t="s">
        <v>61</v>
      </c>
      <c r="F332" s="333" t="s">
        <v>10</v>
      </c>
      <c r="G332" s="329" t="s">
        <v>237</v>
      </c>
      <c r="H332" s="332" t="s">
        <v>239</v>
      </c>
      <c r="I332" s="329" t="s">
        <v>114</v>
      </c>
      <c r="J332" s="350" t="s">
        <v>242</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245</v>
      </c>
      <c r="N333" s="337">
        <f>N328+1</f>
        <v>57</v>
      </c>
    </row>
    <row r="334" spans="1:14" ht="36.6" customHeight="1"/>
    <row r="335" spans="1:14" ht="21.6" customHeight="1">
      <c r="A335" s="324" t="s">
        <v>228</v>
      </c>
      <c r="E335" s="584" t="s">
        <v>234</v>
      </c>
      <c r="F335" s="584"/>
      <c r="G335" s="584" t="str">
        <f>$G$1</f>
        <v>魚沼集落協定</v>
      </c>
      <c r="H335" s="584"/>
      <c r="I335" s="584"/>
      <c r="J335" s="584"/>
      <c r="K335" s="585" t="str">
        <f>$K$1</f>
        <v>③・④は個人の
収入に別途計上</v>
      </c>
      <c r="L335" s="585"/>
    </row>
    <row r="336" spans="1:14" ht="15.6" customHeight="1" thickBot="1">
      <c r="J336" s="324">
        <f>N339</f>
        <v>58</v>
      </c>
      <c r="K336" s="586"/>
      <c r="L336" s="586"/>
    </row>
    <row r="337" spans="1:14">
      <c r="A337" s="325"/>
      <c r="B337" s="328" t="s">
        <v>72</v>
      </c>
      <c r="C337" s="328" t="s">
        <v>75</v>
      </c>
      <c r="D337" s="328" t="s">
        <v>14</v>
      </c>
      <c r="E337" s="328" t="s">
        <v>215</v>
      </c>
      <c r="F337" s="328" t="s">
        <v>235</v>
      </c>
      <c r="G337" s="328" t="s">
        <v>236</v>
      </c>
      <c r="H337" s="328" t="s">
        <v>101</v>
      </c>
      <c r="I337" s="328" t="s">
        <v>240</v>
      </c>
      <c r="J337" s="349" t="s">
        <v>241</v>
      </c>
      <c r="K337" s="352" t="s">
        <v>80</v>
      </c>
      <c r="L337" s="353" t="s">
        <v>169</v>
      </c>
    </row>
    <row r="338" spans="1:14" ht="39.6" customHeight="1">
      <c r="A338" s="326" t="s">
        <v>229</v>
      </c>
      <c r="B338" s="329" t="s">
        <v>231</v>
      </c>
      <c r="C338" s="329" t="s">
        <v>232</v>
      </c>
      <c r="D338" s="329" t="s">
        <v>233</v>
      </c>
      <c r="E338" s="332" t="s">
        <v>61</v>
      </c>
      <c r="F338" s="333" t="s">
        <v>10</v>
      </c>
      <c r="G338" s="329" t="s">
        <v>237</v>
      </c>
      <c r="H338" s="332" t="s">
        <v>239</v>
      </c>
      <c r="I338" s="329" t="s">
        <v>114</v>
      </c>
      <c r="J338" s="350" t="s">
        <v>242</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245</v>
      </c>
      <c r="N339" s="337">
        <f>N333+1</f>
        <v>58</v>
      </c>
    </row>
    <row r="340" spans="1:14" ht="36.6" customHeight="1"/>
    <row r="341" spans="1:14" ht="21.6" customHeight="1">
      <c r="A341" s="324" t="s">
        <v>228</v>
      </c>
      <c r="E341" s="584" t="s">
        <v>234</v>
      </c>
      <c r="F341" s="584"/>
      <c r="G341" s="584" t="str">
        <f>$G$1</f>
        <v>魚沼集落協定</v>
      </c>
      <c r="H341" s="584"/>
      <c r="I341" s="584"/>
      <c r="J341" s="584"/>
      <c r="K341" s="585" t="str">
        <f>$K$1</f>
        <v>③・④は個人の
収入に別途計上</v>
      </c>
      <c r="L341" s="585"/>
    </row>
    <row r="342" spans="1:14" ht="15.6" customHeight="1" thickBot="1">
      <c r="J342" s="324">
        <f>N345</f>
        <v>59</v>
      </c>
      <c r="K342" s="586"/>
      <c r="L342" s="586"/>
    </row>
    <row r="343" spans="1:14">
      <c r="A343" s="325"/>
      <c r="B343" s="328" t="s">
        <v>72</v>
      </c>
      <c r="C343" s="328" t="s">
        <v>75</v>
      </c>
      <c r="D343" s="328" t="s">
        <v>14</v>
      </c>
      <c r="E343" s="328" t="s">
        <v>215</v>
      </c>
      <c r="F343" s="328" t="s">
        <v>235</v>
      </c>
      <c r="G343" s="328" t="s">
        <v>236</v>
      </c>
      <c r="H343" s="328" t="s">
        <v>101</v>
      </c>
      <c r="I343" s="328" t="s">
        <v>240</v>
      </c>
      <c r="J343" s="349" t="s">
        <v>241</v>
      </c>
      <c r="K343" s="352" t="s">
        <v>80</v>
      </c>
      <c r="L343" s="353" t="s">
        <v>169</v>
      </c>
    </row>
    <row r="344" spans="1:14" ht="39.6" customHeight="1">
      <c r="A344" s="326" t="s">
        <v>229</v>
      </c>
      <c r="B344" s="329" t="s">
        <v>231</v>
      </c>
      <c r="C344" s="329" t="s">
        <v>232</v>
      </c>
      <c r="D344" s="329" t="s">
        <v>233</v>
      </c>
      <c r="E344" s="332" t="s">
        <v>61</v>
      </c>
      <c r="F344" s="333" t="s">
        <v>10</v>
      </c>
      <c r="G344" s="329" t="s">
        <v>237</v>
      </c>
      <c r="H344" s="332" t="s">
        <v>239</v>
      </c>
      <c r="I344" s="329" t="s">
        <v>114</v>
      </c>
      <c r="J344" s="350" t="s">
        <v>242</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245</v>
      </c>
      <c r="N345" s="337">
        <f>N339+1</f>
        <v>59</v>
      </c>
    </row>
    <row r="346" spans="1:14" ht="36.6" customHeight="1"/>
    <row r="347" spans="1:14" ht="21.6" customHeight="1">
      <c r="A347" s="324" t="s">
        <v>228</v>
      </c>
      <c r="E347" s="584" t="s">
        <v>234</v>
      </c>
      <c r="F347" s="584"/>
      <c r="G347" s="584" t="str">
        <f>$G$1</f>
        <v>魚沼集落協定</v>
      </c>
      <c r="H347" s="584"/>
      <c r="I347" s="584"/>
      <c r="J347" s="584"/>
      <c r="K347" s="585" t="str">
        <f>$K$1</f>
        <v>③・④は個人の
収入に別途計上</v>
      </c>
      <c r="L347" s="585"/>
    </row>
    <row r="348" spans="1:14" ht="15.6" customHeight="1" thickBot="1">
      <c r="J348" s="324">
        <f>N351</f>
        <v>60</v>
      </c>
      <c r="K348" s="586"/>
      <c r="L348" s="586"/>
    </row>
    <row r="349" spans="1:14">
      <c r="A349" s="325"/>
      <c r="B349" s="328" t="s">
        <v>72</v>
      </c>
      <c r="C349" s="328" t="s">
        <v>75</v>
      </c>
      <c r="D349" s="328" t="s">
        <v>14</v>
      </c>
      <c r="E349" s="328" t="s">
        <v>215</v>
      </c>
      <c r="F349" s="328" t="s">
        <v>235</v>
      </c>
      <c r="G349" s="328" t="s">
        <v>236</v>
      </c>
      <c r="H349" s="328" t="s">
        <v>101</v>
      </c>
      <c r="I349" s="328" t="s">
        <v>240</v>
      </c>
      <c r="J349" s="349" t="s">
        <v>241</v>
      </c>
      <c r="K349" s="352" t="s">
        <v>80</v>
      </c>
      <c r="L349" s="353" t="s">
        <v>169</v>
      </c>
    </row>
    <row r="350" spans="1:14" ht="39.6" customHeight="1">
      <c r="A350" s="326" t="s">
        <v>229</v>
      </c>
      <c r="B350" s="329" t="s">
        <v>231</v>
      </c>
      <c r="C350" s="329" t="s">
        <v>232</v>
      </c>
      <c r="D350" s="329" t="s">
        <v>233</v>
      </c>
      <c r="E350" s="332" t="s">
        <v>61</v>
      </c>
      <c r="F350" s="333" t="s">
        <v>10</v>
      </c>
      <c r="G350" s="329" t="s">
        <v>237</v>
      </c>
      <c r="H350" s="332" t="s">
        <v>239</v>
      </c>
      <c r="I350" s="329" t="s">
        <v>114</v>
      </c>
      <c r="J350" s="350" t="s">
        <v>242</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245</v>
      </c>
      <c r="N351" s="337">
        <f>N345+1</f>
        <v>60</v>
      </c>
    </row>
    <row r="352" spans="1:14" ht="36.6" customHeight="1"/>
    <row r="353" spans="1:14" ht="21.6" customHeight="1">
      <c r="A353" s="324" t="s">
        <v>228</v>
      </c>
      <c r="E353" s="584" t="s">
        <v>234</v>
      </c>
      <c r="F353" s="584"/>
      <c r="G353" s="584" t="str">
        <f>$G$1</f>
        <v>魚沼集落協定</v>
      </c>
      <c r="H353" s="584"/>
      <c r="I353" s="584"/>
      <c r="J353" s="584"/>
      <c r="K353" s="585" t="str">
        <f>$K$1</f>
        <v>③・④は個人の
収入に別途計上</v>
      </c>
      <c r="L353" s="585"/>
    </row>
    <row r="354" spans="1:14" ht="15.6" customHeight="1" thickBot="1">
      <c r="J354" s="324">
        <f>N357</f>
        <v>61</v>
      </c>
      <c r="K354" s="586"/>
      <c r="L354" s="586"/>
    </row>
    <row r="355" spans="1:14">
      <c r="A355" s="325"/>
      <c r="B355" s="328" t="s">
        <v>72</v>
      </c>
      <c r="C355" s="328" t="s">
        <v>75</v>
      </c>
      <c r="D355" s="328" t="s">
        <v>14</v>
      </c>
      <c r="E355" s="328" t="s">
        <v>215</v>
      </c>
      <c r="F355" s="328" t="s">
        <v>235</v>
      </c>
      <c r="G355" s="328" t="s">
        <v>236</v>
      </c>
      <c r="H355" s="328" t="s">
        <v>101</v>
      </c>
      <c r="I355" s="328" t="s">
        <v>240</v>
      </c>
      <c r="J355" s="349" t="s">
        <v>241</v>
      </c>
      <c r="K355" s="352" t="s">
        <v>80</v>
      </c>
      <c r="L355" s="353" t="s">
        <v>169</v>
      </c>
    </row>
    <row r="356" spans="1:14" ht="39.6" customHeight="1">
      <c r="A356" s="326" t="s">
        <v>229</v>
      </c>
      <c r="B356" s="329" t="s">
        <v>231</v>
      </c>
      <c r="C356" s="329" t="s">
        <v>232</v>
      </c>
      <c r="D356" s="329" t="s">
        <v>233</v>
      </c>
      <c r="E356" s="332" t="s">
        <v>61</v>
      </c>
      <c r="F356" s="333" t="s">
        <v>10</v>
      </c>
      <c r="G356" s="329" t="s">
        <v>237</v>
      </c>
      <c r="H356" s="332" t="s">
        <v>239</v>
      </c>
      <c r="I356" s="329" t="s">
        <v>114</v>
      </c>
      <c r="J356" s="350" t="s">
        <v>242</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245</v>
      </c>
      <c r="N357" s="337">
        <f>N351+1</f>
        <v>61</v>
      </c>
    </row>
    <row r="358" spans="1:14" ht="36.6" customHeight="1"/>
    <row r="359" spans="1:14" ht="21.6" customHeight="1">
      <c r="A359" s="324" t="s">
        <v>228</v>
      </c>
      <c r="E359" s="584" t="s">
        <v>234</v>
      </c>
      <c r="F359" s="584"/>
      <c r="G359" s="584" t="str">
        <f>$G$1</f>
        <v>魚沼集落協定</v>
      </c>
      <c r="H359" s="584"/>
      <c r="I359" s="584"/>
      <c r="J359" s="584"/>
      <c r="K359" s="585" t="str">
        <f>$K$1</f>
        <v>③・④は個人の
収入に別途計上</v>
      </c>
      <c r="L359" s="585"/>
    </row>
    <row r="360" spans="1:14" ht="15.6" customHeight="1" thickBot="1">
      <c r="J360" s="324">
        <f>N363</f>
        <v>62</v>
      </c>
      <c r="K360" s="586"/>
      <c r="L360" s="586"/>
    </row>
    <row r="361" spans="1:14">
      <c r="A361" s="325"/>
      <c r="B361" s="328" t="s">
        <v>72</v>
      </c>
      <c r="C361" s="328" t="s">
        <v>75</v>
      </c>
      <c r="D361" s="328" t="s">
        <v>14</v>
      </c>
      <c r="E361" s="328" t="s">
        <v>215</v>
      </c>
      <c r="F361" s="328" t="s">
        <v>235</v>
      </c>
      <c r="G361" s="328" t="s">
        <v>236</v>
      </c>
      <c r="H361" s="328" t="s">
        <v>101</v>
      </c>
      <c r="I361" s="328" t="s">
        <v>240</v>
      </c>
      <c r="J361" s="349" t="s">
        <v>241</v>
      </c>
      <c r="K361" s="352" t="s">
        <v>80</v>
      </c>
      <c r="L361" s="353" t="s">
        <v>169</v>
      </c>
    </row>
    <row r="362" spans="1:14" ht="39.6" customHeight="1">
      <c r="A362" s="326" t="s">
        <v>229</v>
      </c>
      <c r="B362" s="329" t="s">
        <v>231</v>
      </c>
      <c r="C362" s="329" t="s">
        <v>232</v>
      </c>
      <c r="D362" s="329" t="s">
        <v>233</v>
      </c>
      <c r="E362" s="332" t="s">
        <v>61</v>
      </c>
      <c r="F362" s="333" t="s">
        <v>10</v>
      </c>
      <c r="G362" s="329" t="s">
        <v>237</v>
      </c>
      <c r="H362" s="332" t="s">
        <v>239</v>
      </c>
      <c r="I362" s="329" t="s">
        <v>114</v>
      </c>
      <c r="J362" s="350" t="s">
        <v>242</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245</v>
      </c>
      <c r="N363" s="337">
        <f>N357+1</f>
        <v>62</v>
      </c>
    </row>
    <row r="364" spans="1:14" ht="36.6" customHeight="1"/>
    <row r="365" spans="1:14" ht="21.6" customHeight="1">
      <c r="A365" s="324" t="s">
        <v>228</v>
      </c>
      <c r="E365" s="584" t="s">
        <v>234</v>
      </c>
      <c r="F365" s="584"/>
      <c r="G365" s="584" t="str">
        <f>$G$1</f>
        <v>魚沼集落協定</v>
      </c>
      <c r="H365" s="584"/>
      <c r="I365" s="584"/>
      <c r="J365" s="584"/>
      <c r="K365" s="585" t="str">
        <f>$K$1</f>
        <v>③・④は個人の
収入に別途計上</v>
      </c>
      <c r="L365" s="585"/>
    </row>
    <row r="366" spans="1:14" ht="15.6" customHeight="1" thickBot="1">
      <c r="J366" s="324">
        <f>N369</f>
        <v>63</v>
      </c>
      <c r="K366" s="586"/>
      <c r="L366" s="586"/>
    </row>
    <row r="367" spans="1:14">
      <c r="A367" s="325"/>
      <c r="B367" s="328" t="s">
        <v>72</v>
      </c>
      <c r="C367" s="328" t="s">
        <v>75</v>
      </c>
      <c r="D367" s="328" t="s">
        <v>14</v>
      </c>
      <c r="E367" s="328" t="s">
        <v>215</v>
      </c>
      <c r="F367" s="328" t="s">
        <v>235</v>
      </c>
      <c r="G367" s="328" t="s">
        <v>236</v>
      </c>
      <c r="H367" s="328" t="s">
        <v>101</v>
      </c>
      <c r="I367" s="328" t="s">
        <v>240</v>
      </c>
      <c r="J367" s="349" t="s">
        <v>241</v>
      </c>
      <c r="K367" s="352" t="s">
        <v>80</v>
      </c>
      <c r="L367" s="353" t="s">
        <v>169</v>
      </c>
    </row>
    <row r="368" spans="1:14" ht="39.6" customHeight="1">
      <c r="A368" s="326" t="s">
        <v>229</v>
      </c>
      <c r="B368" s="329" t="s">
        <v>231</v>
      </c>
      <c r="C368" s="329" t="s">
        <v>232</v>
      </c>
      <c r="D368" s="329" t="s">
        <v>233</v>
      </c>
      <c r="E368" s="332" t="s">
        <v>61</v>
      </c>
      <c r="F368" s="333" t="s">
        <v>10</v>
      </c>
      <c r="G368" s="329" t="s">
        <v>237</v>
      </c>
      <c r="H368" s="332" t="s">
        <v>239</v>
      </c>
      <c r="I368" s="329" t="s">
        <v>114</v>
      </c>
      <c r="J368" s="350" t="s">
        <v>242</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245</v>
      </c>
      <c r="N369" s="337">
        <f>N363+1</f>
        <v>63</v>
      </c>
    </row>
    <row r="370" spans="1:14" ht="21.6" customHeight="1">
      <c r="A370" s="324" t="s">
        <v>228</v>
      </c>
      <c r="E370" s="584" t="s">
        <v>234</v>
      </c>
      <c r="F370" s="584"/>
      <c r="G370" s="584" t="str">
        <f>$G$1</f>
        <v>魚沼集落協定</v>
      </c>
      <c r="H370" s="584"/>
      <c r="I370" s="584"/>
      <c r="J370" s="584"/>
      <c r="K370" s="585" t="str">
        <f>$K$1</f>
        <v>③・④は個人の
収入に別途計上</v>
      </c>
      <c r="L370" s="585"/>
    </row>
    <row r="371" spans="1:14" ht="15.6" customHeight="1" thickBot="1">
      <c r="J371" s="324">
        <f>N374</f>
        <v>64</v>
      </c>
      <c r="K371" s="586"/>
      <c r="L371" s="586"/>
    </row>
    <row r="372" spans="1:14">
      <c r="A372" s="325"/>
      <c r="B372" s="328" t="s">
        <v>72</v>
      </c>
      <c r="C372" s="328" t="s">
        <v>75</v>
      </c>
      <c r="D372" s="328" t="s">
        <v>14</v>
      </c>
      <c r="E372" s="328" t="s">
        <v>215</v>
      </c>
      <c r="F372" s="328" t="s">
        <v>235</v>
      </c>
      <c r="G372" s="328" t="s">
        <v>236</v>
      </c>
      <c r="H372" s="328" t="s">
        <v>101</v>
      </c>
      <c r="I372" s="328" t="s">
        <v>240</v>
      </c>
      <c r="J372" s="349" t="s">
        <v>241</v>
      </c>
      <c r="K372" s="352" t="s">
        <v>80</v>
      </c>
      <c r="L372" s="353" t="s">
        <v>169</v>
      </c>
    </row>
    <row r="373" spans="1:14" ht="39.6" customHeight="1">
      <c r="A373" s="326" t="s">
        <v>229</v>
      </c>
      <c r="B373" s="329" t="s">
        <v>231</v>
      </c>
      <c r="C373" s="329" t="s">
        <v>232</v>
      </c>
      <c r="D373" s="329" t="s">
        <v>233</v>
      </c>
      <c r="E373" s="332" t="s">
        <v>61</v>
      </c>
      <c r="F373" s="333" t="s">
        <v>10</v>
      </c>
      <c r="G373" s="329" t="s">
        <v>237</v>
      </c>
      <c r="H373" s="332" t="s">
        <v>239</v>
      </c>
      <c r="I373" s="329" t="s">
        <v>114</v>
      </c>
      <c r="J373" s="350" t="s">
        <v>242</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245</v>
      </c>
      <c r="N374" s="337">
        <f>N369+1</f>
        <v>64</v>
      </c>
    </row>
    <row r="375" spans="1:14" ht="36.6" customHeight="1"/>
    <row r="376" spans="1:14" ht="21.6" customHeight="1">
      <c r="A376" s="324" t="s">
        <v>228</v>
      </c>
      <c r="E376" s="584" t="s">
        <v>234</v>
      </c>
      <c r="F376" s="584"/>
      <c r="G376" s="584" t="str">
        <f>$G$1</f>
        <v>魚沼集落協定</v>
      </c>
      <c r="H376" s="584"/>
      <c r="I376" s="584"/>
      <c r="J376" s="584"/>
      <c r="K376" s="585" t="str">
        <f>$K$1</f>
        <v>③・④は個人の
収入に別途計上</v>
      </c>
      <c r="L376" s="585"/>
    </row>
    <row r="377" spans="1:14" ht="15.6" customHeight="1" thickBot="1">
      <c r="J377" s="324">
        <f>N380</f>
        <v>65</v>
      </c>
      <c r="K377" s="586"/>
      <c r="L377" s="586"/>
    </row>
    <row r="378" spans="1:14">
      <c r="A378" s="325"/>
      <c r="B378" s="328" t="s">
        <v>72</v>
      </c>
      <c r="C378" s="328" t="s">
        <v>75</v>
      </c>
      <c r="D378" s="328" t="s">
        <v>14</v>
      </c>
      <c r="E378" s="328" t="s">
        <v>215</v>
      </c>
      <c r="F378" s="328" t="s">
        <v>235</v>
      </c>
      <c r="G378" s="328" t="s">
        <v>236</v>
      </c>
      <c r="H378" s="328" t="s">
        <v>101</v>
      </c>
      <c r="I378" s="328" t="s">
        <v>240</v>
      </c>
      <c r="J378" s="349" t="s">
        <v>241</v>
      </c>
      <c r="K378" s="352" t="s">
        <v>80</v>
      </c>
      <c r="L378" s="353" t="s">
        <v>169</v>
      </c>
    </row>
    <row r="379" spans="1:14" ht="39.6" customHeight="1">
      <c r="A379" s="326" t="s">
        <v>229</v>
      </c>
      <c r="B379" s="329" t="s">
        <v>231</v>
      </c>
      <c r="C379" s="329" t="s">
        <v>232</v>
      </c>
      <c r="D379" s="329" t="s">
        <v>233</v>
      </c>
      <c r="E379" s="332" t="s">
        <v>61</v>
      </c>
      <c r="F379" s="333" t="s">
        <v>10</v>
      </c>
      <c r="G379" s="329" t="s">
        <v>237</v>
      </c>
      <c r="H379" s="332" t="s">
        <v>239</v>
      </c>
      <c r="I379" s="329" t="s">
        <v>114</v>
      </c>
      <c r="J379" s="350" t="s">
        <v>242</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245</v>
      </c>
      <c r="N380" s="337">
        <f>N374+1</f>
        <v>65</v>
      </c>
    </row>
    <row r="381" spans="1:14" ht="36.6" customHeight="1"/>
    <row r="382" spans="1:14" ht="21.6" customHeight="1">
      <c r="A382" s="324" t="s">
        <v>228</v>
      </c>
      <c r="E382" s="584" t="s">
        <v>234</v>
      </c>
      <c r="F382" s="584"/>
      <c r="G382" s="584" t="str">
        <f>$G$1</f>
        <v>魚沼集落協定</v>
      </c>
      <c r="H382" s="584"/>
      <c r="I382" s="584"/>
      <c r="J382" s="584"/>
      <c r="K382" s="585" t="str">
        <f>$K$1</f>
        <v>③・④は個人の
収入に別途計上</v>
      </c>
      <c r="L382" s="585"/>
    </row>
    <row r="383" spans="1:14" ht="15.6" customHeight="1" thickBot="1">
      <c r="J383" s="324">
        <f>N386</f>
        <v>66</v>
      </c>
      <c r="K383" s="586"/>
      <c r="L383" s="586"/>
    </row>
    <row r="384" spans="1:14">
      <c r="A384" s="325"/>
      <c r="B384" s="328" t="s">
        <v>72</v>
      </c>
      <c r="C384" s="328" t="s">
        <v>75</v>
      </c>
      <c r="D384" s="328" t="s">
        <v>14</v>
      </c>
      <c r="E384" s="328" t="s">
        <v>215</v>
      </c>
      <c r="F384" s="328" t="s">
        <v>235</v>
      </c>
      <c r="G384" s="328" t="s">
        <v>236</v>
      </c>
      <c r="H384" s="328" t="s">
        <v>101</v>
      </c>
      <c r="I384" s="328" t="s">
        <v>240</v>
      </c>
      <c r="J384" s="349" t="s">
        <v>241</v>
      </c>
      <c r="K384" s="352" t="s">
        <v>80</v>
      </c>
      <c r="L384" s="353" t="s">
        <v>169</v>
      </c>
    </row>
    <row r="385" spans="1:14" ht="39.6" customHeight="1">
      <c r="A385" s="326" t="s">
        <v>229</v>
      </c>
      <c r="B385" s="329" t="s">
        <v>231</v>
      </c>
      <c r="C385" s="329" t="s">
        <v>232</v>
      </c>
      <c r="D385" s="329" t="s">
        <v>233</v>
      </c>
      <c r="E385" s="332" t="s">
        <v>61</v>
      </c>
      <c r="F385" s="333" t="s">
        <v>10</v>
      </c>
      <c r="G385" s="329" t="s">
        <v>237</v>
      </c>
      <c r="H385" s="332" t="s">
        <v>239</v>
      </c>
      <c r="I385" s="329" t="s">
        <v>114</v>
      </c>
      <c r="J385" s="350" t="s">
        <v>242</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245</v>
      </c>
      <c r="N386" s="337">
        <f>N380+1</f>
        <v>66</v>
      </c>
    </row>
    <row r="387" spans="1:14" ht="36.6" customHeight="1"/>
    <row r="388" spans="1:14" ht="21.6" customHeight="1">
      <c r="A388" s="324" t="s">
        <v>228</v>
      </c>
      <c r="E388" s="584" t="s">
        <v>234</v>
      </c>
      <c r="F388" s="584"/>
      <c r="G388" s="584" t="str">
        <f>$G$1</f>
        <v>魚沼集落協定</v>
      </c>
      <c r="H388" s="584"/>
      <c r="I388" s="584"/>
      <c r="J388" s="584"/>
      <c r="K388" s="585" t="str">
        <f>$K$1</f>
        <v>③・④は個人の
収入に別途計上</v>
      </c>
      <c r="L388" s="585"/>
    </row>
    <row r="389" spans="1:14" ht="15.6" customHeight="1" thickBot="1">
      <c r="J389" s="324">
        <f>N392</f>
        <v>67</v>
      </c>
      <c r="K389" s="586"/>
      <c r="L389" s="586"/>
    </row>
    <row r="390" spans="1:14">
      <c r="A390" s="325"/>
      <c r="B390" s="328" t="s">
        <v>72</v>
      </c>
      <c r="C390" s="328" t="s">
        <v>75</v>
      </c>
      <c r="D390" s="328" t="s">
        <v>14</v>
      </c>
      <c r="E390" s="328" t="s">
        <v>215</v>
      </c>
      <c r="F390" s="328" t="s">
        <v>235</v>
      </c>
      <c r="G390" s="328" t="s">
        <v>236</v>
      </c>
      <c r="H390" s="328" t="s">
        <v>101</v>
      </c>
      <c r="I390" s="328" t="s">
        <v>240</v>
      </c>
      <c r="J390" s="349" t="s">
        <v>241</v>
      </c>
      <c r="K390" s="352" t="s">
        <v>80</v>
      </c>
      <c r="L390" s="353" t="s">
        <v>169</v>
      </c>
    </row>
    <row r="391" spans="1:14" ht="39.6" customHeight="1">
      <c r="A391" s="326" t="s">
        <v>229</v>
      </c>
      <c r="B391" s="329" t="s">
        <v>231</v>
      </c>
      <c r="C391" s="329" t="s">
        <v>232</v>
      </c>
      <c r="D391" s="329" t="s">
        <v>233</v>
      </c>
      <c r="E391" s="332" t="s">
        <v>61</v>
      </c>
      <c r="F391" s="333" t="s">
        <v>10</v>
      </c>
      <c r="G391" s="329" t="s">
        <v>237</v>
      </c>
      <c r="H391" s="332" t="s">
        <v>239</v>
      </c>
      <c r="I391" s="329" t="s">
        <v>114</v>
      </c>
      <c r="J391" s="350" t="s">
        <v>242</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245</v>
      </c>
      <c r="N392" s="337">
        <f>N386+1</f>
        <v>67</v>
      </c>
    </row>
    <row r="393" spans="1:14" ht="36.6" customHeight="1"/>
    <row r="394" spans="1:14" ht="21.6" customHeight="1">
      <c r="A394" s="324" t="s">
        <v>228</v>
      </c>
      <c r="E394" s="584" t="s">
        <v>234</v>
      </c>
      <c r="F394" s="584"/>
      <c r="G394" s="584" t="str">
        <f>$G$1</f>
        <v>魚沼集落協定</v>
      </c>
      <c r="H394" s="584"/>
      <c r="I394" s="584"/>
      <c r="J394" s="584"/>
      <c r="K394" s="585" t="str">
        <f>$K$1</f>
        <v>③・④は個人の
収入に別途計上</v>
      </c>
      <c r="L394" s="585"/>
    </row>
    <row r="395" spans="1:14" ht="15.6" customHeight="1" thickBot="1">
      <c r="J395" s="324">
        <f>N398</f>
        <v>68</v>
      </c>
      <c r="K395" s="586"/>
      <c r="L395" s="586"/>
    </row>
    <row r="396" spans="1:14">
      <c r="A396" s="325"/>
      <c r="B396" s="328" t="s">
        <v>72</v>
      </c>
      <c r="C396" s="328" t="s">
        <v>75</v>
      </c>
      <c r="D396" s="328" t="s">
        <v>14</v>
      </c>
      <c r="E396" s="328" t="s">
        <v>215</v>
      </c>
      <c r="F396" s="328" t="s">
        <v>235</v>
      </c>
      <c r="G396" s="328" t="s">
        <v>236</v>
      </c>
      <c r="H396" s="328" t="s">
        <v>101</v>
      </c>
      <c r="I396" s="328" t="s">
        <v>240</v>
      </c>
      <c r="J396" s="349" t="s">
        <v>241</v>
      </c>
      <c r="K396" s="352" t="s">
        <v>80</v>
      </c>
      <c r="L396" s="353" t="s">
        <v>169</v>
      </c>
    </row>
    <row r="397" spans="1:14" ht="39.6" customHeight="1">
      <c r="A397" s="326" t="s">
        <v>229</v>
      </c>
      <c r="B397" s="329" t="s">
        <v>231</v>
      </c>
      <c r="C397" s="329" t="s">
        <v>232</v>
      </c>
      <c r="D397" s="329" t="s">
        <v>233</v>
      </c>
      <c r="E397" s="332" t="s">
        <v>61</v>
      </c>
      <c r="F397" s="333" t="s">
        <v>10</v>
      </c>
      <c r="G397" s="329" t="s">
        <v>237</v>
      </c>
      <c r="H397" s="332" t="s">
        <v>239</v>
      </c>
      <c r="I397" s="329" t="s">
        <v>114</v>
      </c>
      <c r="J397" s="350" t="s">
        <v>242</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245</v>
      </c>
      <c r="N398" s="337">
        <f>N392+1</f>
        <v>68</v>
      </c>
    </row>
    <row r="399" spans="1:14" ht="36.6" customHeight="1"/>
    <row r="400" spans="1:14" ht="21.6" customHeight="1">
      <c r="A400" s="324" t="s">
        <v>228</v>
      </c>
      <c r="E400" s="584" t="s">
        <v>234</v>
      </c>
      <c r="F400" s="584"/>
      <c r="G400" s="584" t="str">
        <f>$G$1</f>
        <v>魚沼集落協定</v>
      </c>
      <c r="H400" s="584"/>
      <c r="I400" s="584"/>
      <c r="J400" s="584"/>
      <c r="K400" s="585" t="str">
        <f>$K$1</f>
        <v>③・④は個人の
収入に別途計上</v>
      </c>
      <c r="L400" s="585"/>
    </row>
    <row r="401" spans="1:14" ht="15.6" customHeight="1" thickBot="1">
      <c r="J401" s="324">
        <f>N404</f>
        <v>69</v>
      </c>
      <c r="K401" s="586"/>
      <c r="L401" s="586"/>
    </row>
    <row r="402" spans="1:14">
      <c r="A402" s="325"/>
      <c r="B402" s="328" t="s">
        <v>72</v>
      </c>
      <c r="C402" s="328" t="s">
        <v>75</v>
      </c>
      <c r="D402" s="328" t="s">
        <v>14</v>
      </c>
      <c r="E402" s="328" t="s">
        <v>215</v>
      </c>
      <c r="F402" s="328" t="s">
        <v>235</v>
      </c>
      <c r="G402" s="328" t="s">
        <v>236</v>
      </c>
      <c r="H402" s="328" t="s">
        <v>101</v>
      </c>
      <c r="I402" s="328" t="s">
        <v>240</v>
      </c>
      <c r="J402" s="349" t="s">
        <v>241</v>
      </c>
      <c r="K402" s="352" t="s">
        <v>80</v>
      </c>
      <c r="L402" s="353" t="s">
        <v>169</v>
      </c>
    </row>
    <row r="403" spans="1:14" ht="39.6" customHeight="1">
      <c r="A403" s="326" t="s">
        <v>229</v>
      </c>
      <c r="B403" s="329" t="s">
        <v>231</v>
      </c>
      <c r="C403" s="329" t="s">
        <v>232</v>
      </c>
      <c r="D403" s="329" t="s">
        <v>233</v>
      </c>
      <c r="E403" s="332" t="s">
        <v>61</v>
      </c>
      <c r="F403" s="333" t="s">
        <v>10</v>
      </c>
      <c r="G403" s="329" t="s">
        <v>237</v>
      </c>
      <c r="H403" s="332" t="s">
        <v>239</v>
      </c>
      <c r="I403" s="329" t="s">
        <v>114</v>
      </c>
      <c r="J403" s="350" t="s">
        <v>242</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245</v>
      </c>
      <c r="N404" s="337">
        <f>N398+1</f>
        <v>69</v>
      </c>
    </row>
    <row r="405" spans="1:14" ht="36.6" customHeight="1"/>
    <row r="406" spans="1:14" ht="21.6" customHeight="1">
      <c r="A406" s="324" t="s">
        <v>228</v>
      </c>
      <c r="E406" s="584" t="s">
        <v>234</v>
      </c>
      <c r="F406" s="584"/>
      <c r="G406" s="584" t="str">
        <f>$G$1</f>
        <v>魚沼集落協定</v>
      </c>
      <c r="H406" s="584"/>
      <c r="I406" s="584"/>
      <c r="J406" s="584"/>
      <c r="K406" s="585" t="str">
        <f>$K$1</f>
        <v>③・④は個人の
収入に別途計上</v>
      </c>
      <c r="L406" s="585"/>
    </row>
    <row r="407" spans="1:14" ht="15.6" customHeight="1" thickBot="1">
      <c r="J407" s="324">
        <f>N410</f>
        <v>70</v>
      </c>
      <c r="K407" s="586"/>
      <c r="L407" s="586"/>
    </row>
    <row r="408" spans="1:14">
      <c r="A408" s="325"/>
      <c r="B408" s="328" t="s">
        <v>72</v>
      </c>
      <c r="C408" s="328" t="s">
        <v>75</v>
      </c>
      <c r="D408" s="328" t="s">
        <v>14</v>
      </c>
      <c r="E408" s="328" t="s">
        <v>215</v>
      </c>
      <c r="F408" s="328" t="s">
        <v>235</v>
      </c>
      <c r="G408" s="328" t="s">
        <v>236</v>
      </c>
      <c r="H408" s="328" t="s">
        <v>101</v>
      </c>
      <c r="I408" s="328" t="s">
        <v>240</v>
      </c>
      <c r="J408" s="349" t="s">
        <v>241</v>
      </c>
      <c r="K408" s="352" t="s">
        <v>80</v>
      </c>
      <c r="L408" s="353" t="s">
        <v>169</v>
      </c>
    </row>
    <row r="409" spans="1:14" ht="39.6" customHeight="1">
      <c r="A409" s="326" t="s">
        <v>229</v>
      </c>
      <c r="B409" s="329" t="s">
        <v>231</v>
      </c>
      <c r="C409" s="329" t="s">
        <v>232</v>
      </c>
      <c r="D409" s="329" t="s">
        <v>233</v>
      </c>
      <c r="E409" s="332" t="s">
        <v>61</v>
      </c>
      <c r="F409" s="333" t="s">
        <v>10</v>
      </c>
      <c r="G409" s="329" t="s">
        <v>237</v>
      </c>
      <c r="H409" s="332" t="s">
        <v>239</v>
      </c>
      <c r="I409" s="329" t="s">
        <v>114</v>
      </c>
      <c r="J409" s="350" t="s">
        <v>242</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245</v>
      </c>
      <c r="N410" s="337">
        <f>N404+1</f>
        <v>70</v>
      </c>
    </row>
    <row r="411" spans="1:14" ht="21.6" customHeight="1">
      <c r="A411" s="324" t="s">
        <v>228</v>
      </c>
      <c r="E411" s="584" t="s">
        <v>234</v>
      </c>
      <c r="F411" s="584"/>
      <c r="G411" s="584" t="str">
        <f>$G$1</f>
        <v>魚沼集落協定</v>
      </c>
      <c r="H411" s="584"/>
      <c r="I411" s="584"/>
      <c r="J411" s="584"/>
      <c r="K411" s="585" t="str">
        <f>$K$1</f>
        <v>③・④は個人の
収入に別途計上</v>
      </c>
      <c r="L411" s="585"/>
    </row>
    <row r="412" spans="1:14" ht="15.6" customHeight="1" thickBot="1">
      <c r="J412" s="324">
        <f>N415</f>
        <v>71</v>
      </c>
      <c r="K412" s="586"/>
      <c r="L412" s="586"/>
    </row>
    <row r="413" spans="1:14">
      <c r="A413" s="325"/>
      <c r="B413" s="328" t="s">
        <v>72</v>
      </c>
      <c r="C413" s="328" t="s">
        <v>75</v>
      </c>
      <c r="D413" s="328" t="s">
        <v>14</v>
      </c>
      <c r="E413" s="328" t="s">
        <v>215</v>
      </c>
      <c r="F413" s="328" t="s">
        <v>235</v>
      </c>
      <c r="G413" s="328" t="s">
        <v>236</v>
      </c>
      <c r="H413" s="328" t="s">
        <v>101</v>
      </c>
      <c r="I413" s="328" t="s">
        <v>240</v>
      </c>
      <c r="J413" s="349" t="s">
        <v>241</v>
      </c>
      <c r="K413" s="352" t="s">
        <v>80</v>
      </c>
      <c r="L413" s="353" t="s">
        <v>169</v>
      </c>
    </row>
    <row r="414" spans="1:14" ht="39.6" customHeight="1">
      <c r="A414" s="326" t="s">
        <v>229</v>
      </c>
      <c r="B414" s="329" t="s">
        <v>231</v>
      </c>
      <c r="C414" s="329" t="s">
        <v>232</v>
      </c>
      <c r="D414" s="329" t="s">
        <v>233</v>
      </c>
      <c r="E414" s="332" t="s">
        <v>61</v>
      </c>
      <c r="F414" s="333" t="s">
        <v>10</v>
      </c>
      <c r="G414" s="329" t="s">
        <v>237</v>
      </c>
      <c r="H414" s="332" t="s">
        <v>239</v>
      </c>
      <c r="I414" s="329" t="s">
        <v>114</v>
      </c>
      <c r="J414" s="350" t="s">
        <v>242</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245</v>
      </c>
      <c r="N415" s="337">
        <f>N410+1</f>
        <v>71</v>
      </c>
    </row>
    <row r="416" spans="1:14" ht="36.6" customHeight="1"/>
    <row r="417" spans="1:14" ht="21.6" customHeight="1">
      <c r="A417" s="324" t="s">
        <v>228</v>
      </c>
      <c r="E417" s="584" t="s">
        <v>234</v>
      </c>
      <c r="F417" s="584"/>
      <c r="G417" s="584" t="str">
        <f>$G$1</f>
        <v>魚沼集落協定</v>
      </c>
      <c r="H417" s="584"/>
      <c r="I417" s="584"/>
      <c r="J417" s="584"/>
      <c r="K417" s="585" t="str">
        <f>$K$1</f>
        <v>③・④は個人の
収入に別途計上</v>
      </c>
      <c r="L417" s="585"/>
    </row>
    <row r="418" spans="1:14" ht="15.6" customHeight="1" thickBot="1">
      <c r="J418" s="324">
        <f>N421</f>
        <v>72</v>
      </c>
      <c r="K418" s="586"/>
      <c r="L418" s="586"/>
    </row>
    <row r="419" spans="1:14">
      <c r="A419" s="325"/>
      <c r="B419" s="328" t="s">
        <v>72</v>
      </c>
      <c r="C419" s="328" t="s">
        <v>75</v>
      </c>
      <c r="D419" s="328" t="s">
        <v>14</v>
      </c>
      <c r="E419" s="328" t="s">
        <v>215</v>
      </c>
      <c r="F419" s="328" t="s">
        <v>235</v>
      </c>
      <c r="G419" s="328" t="s">
        <v>236</v>
      </c>
      <c r="H419" s="328" t="s">
        <v>101</v>
      </c>
      <c r="I419" s="328" t="s">
        <v>240</v>
      </c>
      <c r="J419" s="349" t="s">
        <v>241</v>
      </c>
      <c r="K419" s="352" t="s">
        <v>80</v>
      </c>
      <c r="L419" s="353" t="s">
        <v>169</v>
      </c>
    </row>
    <row r="420" spans="1:14" ht="39.6" customHeight="1">
      <c r="A420" s="326" t="s">
        <v>229</v>
      </c>
      <c r="B420" s="329" t="s">
        <v>231</v>
      </c>
      <c r="C420" s="329" t="s">
        <v>232</v>
      </c>
      <c r="D420" s="329" t="s">
        <v>233</v>
      </c>
      <c r="E420" s="332" t="s">
        <v>61</v>
      </c>
      <c r="F420" s="333" t="s">
        <v>10</v>
      </c>
      <c r="G420" s="329" t="s">
        <v>237</v>
      </c>
      <c r="H420" s="332" t="s">
        <v>239</v>
      </c>
      <c r="I420" s="329" t="s">
        <v>114</v>
      </c>
      <c r="J420" s="350" t="s">
        <v>242</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245</v>
      </c>
      <c r="N421" s="337">
        <f>N415+1</f>
        <v>72</v>
      </c>
    </row>
    <row r="422" spans="1:14" ht="36.6" customHeight="1"/>
    <row r="423" spans="1:14" ht="21.6" customHeight="1">
      <c r="A423" s="324" t="s">
        <v>228</v>
      </c>
      <c r="E423" s="584" t="s">
        <v>234</v>
      </c>
      <c r="F423" s="584"/>
      <c r="G423" s="584" t="str">
        <f>$G$1</f>
        <v>魚沼集落協定</v>
      </c>
      <c r="H423" s="584"/>
      <c r="I423" s="584"/>
      <c r="J423" s="584"/>
      <c r="K423" s="585" t="str">
        <f>$K$1</f>
        <v>③・④は個人の
収入に別途計上</v>
      </c>
      <c r="L423" s="585"/>
    </row>
    <row r="424" spans="1:14" ht="15.6" customHeight="1" thickBot="1">
      <c r="J424" s="324">
        <f>N427</f>
        <v>73</v>
      </c>
      <c r="K424" s="586"/>
      <c r="L424" s="586"/>
    </row>
    <row r="425" spans="1:14">
      <c r="A425" s="325"/>
      <c r="B425" s="328" t="s">
        <v>72</v>
      </c>
      <c r="C425" s="328" t="s">
        <v>75</v>
      </c>
      <c r="D425" s="328" t="s">
        <v>14</v>
      </c>
      <c r="E425" s="328" t="s">
        <v>215</v>
      </c>
      <c r="F425" s="328" t="s">
        <v>235</v>
      </c>
      <c r="G425" s="328" t="s">
        <v>236</v>
      </c>
      <c r="H425" s="328" t="s">
        <v>101</v>
      </c>
      <c r="I425" s="328" t="s">
        <v>240</v>
      </c>
      <c r="J425" s="349" t="s">
        <v>241</v>
      </c>
      <c r="K425" s="352" t="s">
        <v>80</v>
      </c>
      <c r="L425" s="353" t="s">
        <v>169</v>
      </c>
    </row>
    <row r="426" spans="1:14" ht="39.6" customHeight="1">
      <c r="A426" s="326" t="s">
        <v>229</v>
      </c>
      <c r="B426" s="329" t="s">
        <v>231</v>
      </c>
      <c r="C426" s="329" t="s">
        <v>232</v>
      </c>
      <c r="D426" s="329" t="s">
        <v>233</v>
      </c>
      <c r="E426" s="332" t="s">
        <v>61</v>
      </c>
      <c r="F426" s="333" t="s">
        <v>10</v>
      </c>
      <c r="G426" s="329" t="s">
        <v>237</v>
      </c>
      <c r="H426" s="332" t="s">
        <v>239</v>
      </c>
      <c r="I426" s="329" t="s">
        <v>114</v>
      </c>
      <c r="J426" s="350" t="s">
        <v>242</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245</v>
      </c>
      <c r="N427" s="337">
        <f>N421+1</f>
        <v>73</v>
      </c>
    </row>
    <row r="428" spans="1:14" ht="36.6" customHeight="1"/>
    <row r="429" spans="1:14" ht="21.6" customHeight="1">
      <c r="A429" s="324" t="s">
        <v>228</v>
      </c>
      <c r="E429" s="584" t="s">
        <v>234</v>
      </c>
      <c r="F429" s="584"/>
      <c r="G429" s="584" t="str">
        <f>$G$1</f>
        <v>魚沼集落協定</v>
      </c>
      <c r="H429" s="584"/>
      <c r="I429" s="584"/>
      <c r="J429" s="584"/>
      <c r="K429" s="585" t="str">
        <f>$K$1</f>
        <v>③・④は個人の
収入に別途計上</v>
      </c>
      <c r="L429" s="585"/>
    </row>
    <row r="430" spans="1:14" ht="15.6" customHeight="1" thickBot="1">
      <c r="J430" s="324">
        <f>N433</f>
        <v>74</v>
      </c>
      <c r="K430" s="586"/>
      <c r="L430" s="586"/>
    </row>
    <row r="431" spans="1:14">
      <c r="A431" s="325"/>
      <c r="B431" s="328" t="s">
        <v>72</v>
      </c>
      <c r="C431" s="328" t="s">
        <v>75</v>
      </c>
      <c r="D431" s="328" t="s">
        <v>14</v>
      </c>
      <c r="E431" s="328" t="s">
        <v>215</v>
      </c>
      <c r="F431" s="328" t="s">
        <v>235</v>
      </c>
      <c r="G431" s="328" t="s">
        <v>236</v>
      </c>
      <c r="H431" s="328" t="s">
        <v>101</v>
      </c>
      <c r="I431" s="328" t="s">
        <v>240</v>
      </c>
      <c r="J431" s="349" t="s">
        <v>241</v>
      </c>
      <c r="K431" s="352" t="s">
        <v>80</v>
      </c>
      <c r="L431" s="353" t="s">
        <v>169</v>
      </c>
    </row>
    <row r="432" spans="1:14" ht="39.6" customHeight="1">
      <c r="A432" s="326" t="s">
        <v>229</v>
      </c>
      <c r="B432" s="329" t="s">
        <v>231</v>
      </c>
      <c r="C432" s="329" t="s">
        <v>232</v>
      </c>
      <c r="D432" s="329" t="s">
        <v>233</v>
      </c>
      <c r="E432" s="332" t="s">
        <v>61</v>
      </c>
      <c r="F432" s="333" t="s">
        <v>10</v>
      </c>
      <c r="G432" s="329" t="s">
        <v>237</v>
      </c>
      <c r="H432" s="332" t="s">
        <v>239</v>
      </c>
      <c r="I432" s="329" t="s">
        <v>114</v>
      </c>
      <c r="J432" s="350" t="s">
        <v>242</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245</v>
      </c>
      <c r="N433" s="337">
        <f>N427+1</f>
        <v>74</v>
      </c>
    </row>
    <row r="434" spans="1:14" ht="36.6" customHeight="1"/>
    <row r="435" spans="1:14" ht="21.6" customHeight="1">
      <c r="A435" s="324" t="s">
        <v>228</v>
      </c>
      <c r="E435" s="584" t="s">
        <v>234</v>
      </c>
      <c r="F435" s="584"/>
      <c r="G435" s="584" t="str">
        <f>$G$1</f>
        <v>魚沼集落協定</v>
      </c>
      <c r="H435" s="584"/>
      <c r="I435" s="584"/>
      <c r="J435" s="584"/>
      <c r="K435" s="585" t="str">
        <f>$K$1</f>
        <v>③・④は個人の
収入に別途計上</v>
      </c>
      <c r="L435" s="585"/>
    </row>
    <row r="436" spans="1:14" ht="15.6" customHeight="1" thickBot="1">
      <c r="J436" s="324">
        <f>N439</f>
        <v>75</v>
      </c>
      <c r="K436" s="586"/>
      <c r="L436" s="586"/>
    </row>
    <row r="437" spans="1:14">
      <c r="A437" s="325"/>
      <c r="B437" s="328" t="s">
        <v>72</v>
      </c>
      <c r="C437" s="328" t="s">
        <v>75</v>
      </c>
      <c r="D437" s="328" t="s">
        <v>14</v>
      </c>
      <c r="E437" s="328" t="s">
        <v>215</v>
      </c>
      <c r="F437" s="328" t="s">
        <v>235</v>
      </c>
      <c r="G437" s="328" t="s">
        <v>236</v>
      </c>
      <c r="H437" s="328" t="s">
        <v>101</v>
      </c>
      <c r="I437" s="328" t="s">
        <v>240</v>
      </c>
      <c r="J437" s="349" t="s">
        <v>241</v>
      </c>
      <c r="K437" s="352" t="s">
        <v>80</v>
      </c>
      <c r="L437" s="353" t="s">
        <v>169</v>
      </c>
    </row>
    <row r="438" spans="1:14" ht="39.6" customHeight="1">
      <c r="A438" s="326" t="s">
        <v>229</v>
      </c>
      <c r="B438" s="329" t="s">
        <v>231</v>
      </c>
      <c r="C438" s="329" t="s">
        <v>232</v>
      </c>
      <c r="D438" s="329" t="s">
        <v>233</v>
      </c>
      <c r="E438" s="332" t="s">
        <v>61</v>
      </c>
      <c r="F438" s="333" t="s">
        <v>10</v>
      </c>
      <c r="G438" s="329" t="s">
        <v>237</v>
      </c>
      <c r="H438" s="332" t="s">
        <v>239</v>
      </c>
      <c r="I438" s="329" t="s">
        <v>114</v>
      </c>
      <c r="J438" s="350" t="s">
        <v>242</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245</v>
      </c>
      <c r="N439" s="337">
        <f>N433+1</f>
        <v>75</v>
      </c>
    </row>
    <row r="440" spans="1:14" ht="36.6" customHeight="1"/>
    <row r="441" spans="1:14" ht="21.6" customHeight="1">
      <c r="A441" s="324" t="s">
        <v>228</v>
      </c>
      <c r="E441" s="584" t="s">
        <v>234</v>
      </c>
      <c r="F441" s="584"/>
      <c r="G441" s="584" t="str">
        <f>$G$1</f>
        <v>魚沼集落協定</v>
      </c>
      <c r="H441" s="584"/>
      <c r="I441" s="584"/>
      <c r="J441" s="584"/>
      <c r="K441" s="585" t="str">
        <f>$K$1</f>
        <v>③・④は個人の
収入に別途計上</v>
      </c>
      <c r="L441" s="585"/>
    </row>
    <row r="442" spans="1:14" ht="15.6" customHeight="1" thickBot="1">
      <c r="J442" s="324">
        <f>N445</f>
        <v>76</v>
      </c>
      <c r="K442" s="586"/>
      <c r="L442" s="586"/>
    </row>
    <row r="443" spans="1:14">
      <c r="A443" s="325"/>
      <c r="B443" s="328" t="s">
        <v>72</v>
      </c>
      <c r="C443" s="328" t="s">
        <v>75</v>
      </c>
      <c r="D443" s="328" t="s">
        <v>14</v>
      </c>
      <c r="E443" s="328" t="s">
        <v>215</v>
      </c>
      <c r="F443" s="328" t="s">
        <v>235</v>
      </c>
      <c r="G443" s="328" t="s">
        <v>236</v>
      </c>
      <c r="H443" s="328" t="s">
        <v>101</v>
      </c>
      <c r="I443" s="328" t="s">
        <v>240</v>
      </c>
      <c r="J443" s="349" t="s">
        <v>241</v>
      </c>
      <c r="K443" s="352" t="s">
        <v>80</v>
      </c>
      <c r="L443" s="353" t="s">
        <v>169</v>
      </c>
    </row>
    <row r="444" spans="1:14" ht="39.6" customHeight="1">
      <c r="A444" s="326" t="s">
        <v>229</v>
      </c>
      <c r="B444" s="329" t="s">
        <v>231</v>
      </c>
      <c r="C444" s="329" t="s">
        <v>232</v>
      </c>
      <c r="D444" s="329" t="s">
        <v>233</v>
      </c>
      <c r="E444" s="332" t="s">
        <v>61</v>
      </c>
      <c r="F444" s="333" t="s">
        <v>10</v>
      </c>
      <c r="G444" s="329" t="s">
        <v>237</v>
      </c>
      <c r="H444" s="332" t="s">
        <v>239</v>
      </c>
      <c r="I444" s="329" t="s">
        <v>114</v>
      </c>
      <c r="J444" s="350" t="s">
        <v>242</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245</v>
      </c>
      <c r="N445" s="337">
        <f>N439+1</f>
        <v>76</v>
      </c>
    </row>
    <row r="446" spans="1:14" ht="36.6" customHeight="1"/>
    <row r="447" spans="1:14" ht="21.6" customHeight="1">
      <c r="A447" s="324" t="s">
        <v>228</v>
      </c>
      <c r="E447" s="584" t="s">
        <v>234</v>
      </c>
      <c r="F447" s="584"/>
      <c r="G447" s="584" t="str">
        <f>$G$1</f>
        <v>魚沼集落協定</v>
      </c>
      <c r="H447" s="584"/>
      <c r="I447" s="584"/>
      <c r="J447" s="584"/>
      <c r="K447" s="585" t="str">
        <f>$K$1</f>
        <v>③・④は個人の
収入に別途計上</v>
      </c>
      <c r="L447" s="585"/>
    </row>
    <row r="448" spans="1:14" ht="15.6" customHeight="1" thickBot="1">
      <c r="J448" s="324">
        <f>N451</f>
        <v>77</v>
      </c>
      <c r="K448" s="586"/>
      <c r="L448" s="586"/>
    </row>
    <row r="449" spans="1:14">
      <c r="A449" s="325"/>
      <c r="B449" s="328" t="s">
        <v>72</v>
      </c>
      <c r="C449" s="328" t="s">
        <v>75</v>
      </c>
      <c r="D449" s="328" t="s">
        <v>14</v>
      </c>
      <c r="E449" s="328" t="s">
        <v>215</v>
      </c>
      <c r="F449" s="328" t="s">
        <v>235</v>
      </c>
      <c r="G449" s="328" t="s">
        <v>236</v>
      </c>
      <c r="H449" s="328" t="s">
        <v>101</v>
      </c>
      <c r="I449" s="328" t="s">
        <v>240</v>
      </c>
      <c r="J449" s="349" t="s">
        <v>241</v>
      </c>
      <c r="K449" s="352" t="s">
        <v>80</v>
      </c>
      <c r="L449" s="353" t="s">
        <v>169</v>
      </c>
    </row>
    <row r="450" spans="1:14" ht="39.6" customHeight="1">
      <c r="A450" s="326" t="s">
        <v>229</v>
      </c>
      <c r="B450" s="329" t="s">
        <v>231</v>
      </c>
      <c r="C450" s="329" t="s">
        <v>232</v>
      </c>
      <c r="D450" s="329" t="s">
        <v>233</v>
      </c>
      <c r="E450" s="332" t="s">
        <v>61</v>
      </c>
      <c r="F450" s="333" t="s">
        <v>10</v>
      </c>
      <c r="G450" s="329" t="s">
        <v>237</v>
      </c>
      <c r="H450" s="332" t="s">
        <v>239</v>
      </c>
      <c r="I450" s="329" t="s">
        <v>114</v>
      </c>
      <c r="J450" s="350" t="s">
        <v>242</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245</v>
      </c>
      <c r="N451" s="337">
        <f>N445+1</f>
        <v>77</v>
      </c>
    </row>
    <row r="452" spans="1:14" ht="21.6" customHeight="1">
      <c r="A452" s="324" t="s">
        <v>228</v>
      </c>
      <c r="E452" s="584" t="s">
        <v>234</v>
      </c>
      <c r="F452" s="584"/>
      <c r="G452" s="584" t="str">
        <f>$G$1</f>
        <v>魚沼集落協定</v>
      </c>
      <c r="H452" s="584"/>
      <c r="I452" s="584"/>
      <c r="J452" s="584"/>
      <c r="K452" s="585" t="str">
        <f>$K$1</f>
        <v>③・④は個人の
収入に別途計上</v>
      </c>
      <c r="L452" s="585"/>
    </row>
    <row r="453" spans="1:14" ht="15.6" customHeight="1" thickBot="1">
      <c r="J453" s="324">
        <f>N456</f>
        <v>78</v>
      </c>
      <c r="K453" s="586"/>
      <c r="L453" s="586"/>
    </row>
    <row r="454" spans="1:14">
      <c r="A454" s="325"/>
      <c r="B454" s="328" t="s">
        <v>72</v>
      </c>
      <c r="C454" s="328" t="s">
        <v>75</v>
      </c>
      <c r="D454" s="328" t="s">
        <v>14</v>
      </c>
      <c r="E454" s="328" t="s">
        <v>215</v>
      </c>
      <c r="F454" s="328" t="s">
        <v>235</v>
      </c>
      <c r="G454" s="328" t="s">
        <v>236</v>
      </c>
      <c r="H454" s="328" t="s">
        <v>101</v>
      </c>
      <c r="I454" s="328" t="s">
        <v>240</v>
      </c>
      <c r="J454" s="349" t="s">
        <v>241</v>
      </c>
      <c r="K454" s="352" t="s">
        <v>80</v>
      </c>
      <c r="L454" s="353" t="s">
        <v>169</v>
      </c>
    </row>
    <row r="455" spans="1:14" ht="39.6" customHeight="1">
      <c r="A455" s="326" t="s">
        <v>229</v>
      </c>
      <c r="B455" s="329" t="s">
        <v>231</v>
      </c>
      <c r="C455" s="329" t="s">
        <v>232</v>
      </c>
      <c r="D455" s="329" t="s">
        <v>233</v>
      </c>
      <c r="E455" s="332" t="s">
        <v>61</v>
      </c>
      <c r="F455" s="333" t="s">
        <v>10</v>
      </c>
      <c r="G455" s="329" t="s">
        <v>237</v>
      </c>
      <c r="H455" s="332" t="s">
        <v>239</v>
      </c>
      <c r="I455" s="329" t="s">
        <v>114</v>
      </c>
      <c r="J455" s="350" t="s">
        <v>242</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245</v>
      </c>
      <c r="N456" s="337">
        <f>N451+1</f>
        <v>78</v>
      </c>
    </row>
    <row r="457" spans="1:14" ht="36.6" customHeight="1"/>
    <row r="458" spans="1:14" ht="21.6" customHeight="1">
      <c r="A458" s="324" t="s">
        <v>228</v>
      </c>
      <c r="E458" s="584" t="s">
        <v>234</v>
      </c>
      <c r="F458" s="584"/>
      <c r="G458" s="584" t="str">
        <f>$G$1</f>
        <v>魚沼集落協定</v>
      </c>
      <c r="H458" s="584"/>
      <c r="I458" s="584"/>
      <c r="J458" s="584"/>
      <c r="K458" s="585" t="str">
        <f>$K$1</f>
        <v>③・④は個人の
収入に別途計上</v>
      </c>
      <c r="L458" s="585"/>
    </row>
    <row r="459" spans="1:14" ht="15.6" customHeight="1" thickBot="1">
      <c r="J459" s="324">
        <f>N462</f>
        <v>79</v>
      </c>
      <c r="K459" s="586"/>
      <c r="L459" s="586"/>
    </row>
    <row r="460" spans="1:14">
      <c r="A460" s="325"/>
      <c r="B460" s="328" t="s">
        <v>72</v>
      </c>
      <c r="C460" s="328" t="s">
        <v>75</v>
      </c>
      <c r="D460" s="328" t="s">
        <v>14</v>
      </c>
      <c r="E460" s="328" t="s">
        <v>215</v>
      </c>
      <c r="F460" s="328" t="s">
        <v>235</v>
      </c>
      <c r="G460" s="328" t="s">
        <v>236</v>
      </c>
      <c r="H460" s="328" t="s">
        <v>101</v>
      </c>
      <c r="I460" s="328" t="s">
        <v>240</v>
      </c>
      <c r="J460" s="349" t="s">
        <v>241</v>
      </c>
      <c r="K460" s="352" t="s">
        <v>80</v>
      </c>
      <c r="L460" s="353" t="s">
        <v>169</v>
      </c>
    </row>
    <row r="461" spans="1:14" ht="39.6" customHeight="1">
      <c r="A461" s="326" t="s">
        <v>229</v>
      </c>
      <c r="B461" s="329" t="s">
        <v>231</v>
      </c>
      <c r="C461" s="329" t="s">
        <v>232</v>
      </c>
      <c r="D461" s="329" t="s">
        <v>233</v>
      </c>
      <c r="E461" s="332" t="s">
        <v>61</v>
      </c>
      <c r="F461" s="333" t="s">
        <v>10</v>
      </c>
      <c r="G461" s="329" t="s">
        <v>237</v>
      </c>
      <c r="H461" s="332" t="s">
        <v>239</v>
      </c>
      <c r="I461" s="329" t="s">
        <v>114</v>
      </c>
      <c r="J461" s="350" t="s">
        <v>242</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245</v>
      </c>
      <c r="N462" s="337">
        <f>N456+1</f>
        <v>79</v>
      </c>
    </row>
    <row r="463" spans="1:14" ht="36.6" customHeight="1"/>
    <row r="464" spans="1:14" ht="21.6" customHeight="1">
      <c r="A464" s="324" t="s">
        <v>228</v>
      </c>
      <c r="E464" s="584" t="s">
        <v>234</v>
      </c>
      <c r="F464" s="584"/>
      <c r="G464" s="584" t="str">
        <f>$G$1</f>
        <v>魚沼集落協定</v>
      </c>
      <c r="H464" s="584"/>
      <c r="I464" s="584"/>
      <c r="J464" s="584"/>
      <c r="K464" s="585" t="str">
        <f>$K$1</f>
        <v>③・④は個人の
収入に別途計上</v>
      </c>
      <c r="L464" s="585"/>
    </row>
    <row r="465" spans="1:14" ht="15.6" customHeight="1" thickBot="1">
      <c r="J465" s="324">
        <f>N468</f>
        <v>80</v>
      </c>
      <c r="K465" s="586"/>
      <c r="L465" s="586"/>
    </row>
    <row r="466" spans="1:14">
      <c r="A466" s="325"/>
      <c r="B466" s="328" t="s">
        <v>72</v>
      </c>
      <c r="C466" s="328" t="s">
        <v>75</v>
      </c>
      <c r="D466" s="328" t="s">
        <v>14</v>
      </c>
      <c r="E466" s="328" t="s">
        <v>215</v>
      </c>
      <c r="F466" s="328" t="s">
        <v>235</v>
      </c>
      <c r="G466" s="328" t="s">
        <v>236</v>
      </c>
      <c r="H466" s="328" t="s">
        <v>101</v>
      </c>
      <c r="I466" s="328" t="s">
        <v>240</v>
      </c>
      <c r="J466" s="349" t="s">
        <v>241</v>
      </c>
      <c r="K466" s="352" t="s">
        <v>80</v>
      </c>
      <c r="L466" s="353" t="s">
        <v>169</v>
      </c>
    </row>
    <row r="467" spans="1:14" ht="39.6" customHeight="1">
      <c r="A467" s="326" t="s">
        <v>229</v>
      </c>
      <c r="B467" s="329" t="s">
        <v>231</v>
      </c>
      <c r="C467" s="329" t="s">
        <v>232</v>
      </c>
      <c r="D467" s="329" t="s">
        <v>233</v>
      </c>
      <c r="E467" s="332" t="s">
        <v>61</v>
      </c>
      <c r="F467" s="333" t="s">
        <v>10</v>
      </c>
      <c r="G467" s="329" t="s">
        <v>237</v>
      </c>
      <c r="H467" s="332" t="s">
        <v>239</v>
      </c>
      <c r="I467" s="329" t="s">
        <v>114</v>
      </c>
      <c r="J467" s="350" t="s">
        <v>242</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245</v>
      </c>
      <c r="N468" s="337">
        <f>N462+1</f>
        <v>80</v>
      </c>
    </row>
    <row r="469" spans="1:14" ht="36.6" customHeight="1"/>
    <row r="470" spans="1:14" ht="21.6" customHeight="1">
      <c r="A470" s="324" t="s">
        <v>228</v>
      </c>
      <c r="E470" s="584" t="s">
        <v>234</v>
      </c>
      <c r="F470" s="584"/>
      <c r="G470" s="584" t="str">
        <f>$G$1</f>
        <v>魚沼集落協定</v>
      </c>
      <c r="H470" s="584"/>
      <c r="I470" s="584"/>
      <c r="J470" s="584"/>
      <c r="K470" s="585" t="str">
        <f>$K$1</f>
        <v>③・④は個人の
収入に別途計上</v>
      </c>
      <c r="L470" s="585"/>
    </row>
    <row r="471" spans="1:14" ht="15.6" customHeight="1" thickBot="1">
      <c r="J471" s="324">
        <f>N474</f>
        <v>81</v>
      </c>
      <c r="K471" s="586"/>
      <c r="L471" s="586"/>
    </row>
    <row r="472" spans="1:14">
      <c r="A472" s="325"/>
      <c r="B472" s="328" t="s">
        <v>72</v>
      </c>
      <c r="C472" s="328" t="s">
        <v>75</v>
      </c>
      <c r="D472" s="328" t="s">
        <v>14</v>
      </c>
      <c r="E472" s="328" t="s">
        <v>215</v>
      </c>
      <c r="F472" s="328" t="s">
        <v>235</v>
      </c>
      <c r="G472" s="328" t="s">
        <v>236</v>
      </c>
      <c r="H472" s="328" t="s">
        <v>101</v>
      </c>
      <c r="I472" s="328" t="s">
        <v>240</v>
      </c>
      <c r="J472" s="349" t="s">
        <v>241</v>
      </c>
      <c r="K472" s="352" t="s">
        <v>80</v>
      </c>
      <c r="L472" s="353" t="s">
        <v>169</v>
      </c>
    </row>
    <row r="473" spans="1:14" ht="39.6" customHeight="1">
      <c r="A473" s="326" t="s">
        <v>229</v>
      </c>
      <c r="B473" s="329" t="s">
        <v>231</v>
      </c>
      <c r="C473" s="329" t="s">
        <v>232</v>
      </c>
      <c r="D473" s="329" t="s">
        <v>233</v>
      </c>
      <c r="E473" s="332" t="s">
        <v>61</v>
      </c>
      <c r="F473" s="333" t="s">
        <v>10</v>
      </c>
      <c r="G473" s="329" t="s">
        <v>237</v>
      </c>
      <c r="H473" s="332" t="s">
        <v>239</v>
      </c>
      <c r="I473" s="329" t="s">
        <v>114</v>
      </c>
      <c r="J473" s="350" t="s">
        <v>242</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245</v>
      </c>
      <c r="N474" s="337">
        <f>N468+1</f>
        <v>81</v>
      </c>
    </row>
    <row r="475" spans="1:14" ht="36.6" customHeight="1"/>
    <row r="476" spans="1:14" ht="21.6" customHeight="1">
      <c r="A476" s="324" t="s">
        <v>228</v>
      </c>
      <c r="E476" s="584" t="s">
        <v>234</v>
      </c>
      <c r="F476" s="584"/>
      <c r="G476" s="584" t="str">
        <f>$G$1</f>
        <v>魚沼集落協定</v>
      </c>
      <c r="H476" s="584"/>
      <c r="I476" s="584"/>
      <c r="J476" s="584"/>
      <c r="K476" s="585" t="str">
        <f>$K$1</f>
        <v>③・④は個人の
収入に別途計上</v>
      </c>
      <c r="L476" s="585"/>
    </row>
    <row r="477" spans="1:14" ht="15.6" customHeight="1" thickBot="1">
      <c r="J477" s="324">
        <f>N480</f>
        <v>82</v>
      </c>
      <c r="K477" s="586"/>
      <c r="L477" s="586"/>
    </row>
    <row r="478" spans="1:14">
      <c r="A478" s="325"/>
      <c r="B478" s="328" t="s">
        <v>72</v>
      </c>
      <c r="C478" s="328" t="s">
        <v>75</v>
      </c>
      <c r="D478" s="328" t="s">
        <v>14</v>
      </c>
      <c r="E478" s="328" t="s">
        <v>215</v>
      </c>
      <c r="F478" s="328" t="s">
        <v>235</v>
      </c>
      <c r="G478" s="328" t="s">
        <v>236</v>
      </c>
      <c r="H478" s="328" t="s">
        <v>101</v>
      </c>
      <c r="I478" s="328" t="s">
        <v>240</v>
      </c>
      <c r="J478" s="349" t="s">
        <v>241</v>
      </c>
      <c r="K478" s="352" t="s">
        <v>80</v>
      </c>
      <c r="L478" s="353" t="s">
        <v>169</v>
      </c>
    </row>
    <row r="479" spans="1:14" ht="39.6" customHeight="1">
      <c r="A479" s="326" t="s">
        <v>229</v>
      </c>
      <c r="B479" s="329" t="s">
        <v>231</v>
      </c>
      <c r="C479" s="329" t="s">
        <v>232</v>
      </c>
      <c r="D479" s="329" t="s">
        <v>233</v>
      </c>
      <c r="E479" s="332" t="s">
        <v>61</v>
      </c>
      <c r="F479" s="333" t="s">
        <v>10</v>
      </c>
      <c r="G479" s="329" t="s">
        <v>237</v>
      </c>
      <c r="H479" s="332" t="s">
        <v>239</v>
      </c>
      <c r="I479" s="329" t="s">
        <v>114</v>
      </c>
      <c r="J479" s="350" t="s">
        <v>242</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245</v>
      </c>
      <c r="N480" s="337">
        <f>N474+1</f>
        <v>82</v>
      </c>
    </row>
    <row r="481" spans="1:14" ht="36.6" customHeight="1"/>
    <row r="482" spans="1:14" ht="21.6" customHeight="1">
      <c r="A482" s="324" t="s">
        <v>228</v>
      </c>
      <c r="E482" s="584" t="s">
        <v>234</v>
      </c>
      <c r="F482" s="584"/>
      <c r="G482" s="584" t="str">
        <f>$G$1</f>
        <v>魚沼集落協定</v>
      </c>
      <c r="H482" s="584"/>
      <c r="I482" s="584"/>
      <c r="J482" s="584"/>
      <c r="K482" s="585" t="str">
        <f>$K$1</f>
        <v>③・④は個人の
収入に別途計上</v>
      </c>
      <c r="L482" s="585"/>
    </row>
    <row r="483" spans="1:14" ht="15.6" customHeight="1" thickBot="1">
      <c r="J483" s="324">
        <f>N486</f>
        <v>83</v>
      </c>
      <c r="K483" s="586"/>
      <c r="L483" s="586"/>
    </row>
    <row r="484" spans="1:14">
      <c r="A484" s="325"/>
      <c r="B484" s="328" t="s">
        <v>72</v>
      </c>
      <c r="C484" s="328" t="s">
        <v>75</v>
      </c>
      <c r="D484" s="328" t="s">
        <v>14</v>
      </c>
      <c r="E484" s="328" t="s">
        <v>215</v>
      </c>
      <c r="F484" s="328" t="s">
        <v>235</v>
      </c>
      <c r="G484" s="328" t="s">
        <v>236</v>
      </c>
      <c r="H484" s="328" t="s">
        <v>101</v>
      </c>
      <c r="I484" s="328" t="s">
        <v>240</v>
      </c>
      <c r="J484" s="349" t="s">
        <v>241</v>
      </c>
      <c r="K484" s="352" t="s">
        <v>80</v>
      </c>
      <c r="L484" s="353" t="s">
        <v>169</v>
      </c>
    </row>
    <row r="485" spans="1:14" ht="39.6" customHeight="1">
      <c r="A485" s="326" t="s">
        <v>229</v>
      </c>
      <c r="B485" s="329" t="s">
        <v>231</v>
      </c>
      <c r="C485" s="329" t="s">
        <v>232</v>
      </c>
      <c r="D485" s="329" t="s">
        <v>233</v>
      </c>
      <c r="E485" s="332" t="s">
        <v>61</v>
      </c>
      <c r="F485" s="333" t="s">
        <v>10</v>
      </c>
      <c r="G485" s="329" t="s">
        <v>237</v>
      </c>
      <c r="H485" s="332" t="s">
        <v>239</v>
      </c>
      <c r="I485" s="329" t="s">
        <v>114</v>
      </c>
      <c r="J485" s="350" t="s">
        <v>242</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245</v>
      </c>
      <c r="N486" s="337">
        <f>N480+1</f>
        <v>83</v>
      </c>
    </row>
    <row r="487" spans="1:14" ht="36.6" customHeight="1"/>
    <row r="488" spans="1:14" ht="21.6" customHeight="1">
      <c r="A488" s="324" t="s">
        <v>228</v>
      </c>
      <c r="E488" s="584" t="s">
        <v>234</v>
      </c>
      <c r="F488" s="584"/>
      <c r="G488" s="584" t="str">
        <f>$G$1</f>
        <v>魚沼集落協定</v>
      </c>
      <c r="H488" s="584"/>
      <c r="I488" s="584"/>
      <c r="J488" s="584"/>
      <c r="K488" s="585" t="str">
        <f>$K$1</f>
        <v>③・④は個人の
収入に別途計上</v>
      </c>
      <c r="L488" s="585"/>
    </row>
    <row r="489" spans="1:14" ht="15.6" customHeight="1" thickBot="1">
      <c r="J489" s="324">
        <f>N492</f>
        <v>84</v>
      </c>
      <c r="K489" s="586"/>
      <c r="L489" s="586"/>
    </row>
    <row r="490" spans="1:14">
      <c r="A490" s="325"/>
      <c r="B490" s="328" t="s">
        <v>72</v>
      </c>
      <c r="C490" s="328" t="s">
        <v>75</v>
      </c>
      <c r="D490" s="328" t="s">
        <v>14</v>
      </c>
      <c r="E490" s="328" t="s">
        <v>215</v>
      </c>
      <c r="F490" s="328" t="s">
        <v>235</v>
      </c>
      <c r="G490" s="328" t="s">
        <v>236</v>
      </c>
      <c r="H490" s="328" t="s">
        <v>101</v>
      </c>
      <c r="I490" s="328" t="s">
        <v>240</v>
      </c>
      <c r="J490" s="349" t="s">
        <v>241</v>
      </c>
      <c r="K490" s="352" t="s">
        <v>80</v>
      </c>
      <c r="L490" s="353" t="s">
        <v>169</v>
      </c>
    </row>
    <row r="491" spans="1:14" ht="39.6" customHeight="1">
      <c r="A491" s="326" t="s">
        <v>229</v>
      </c>
      <c r="B491" s="329" t="s">
        <v>231</v>
      </c>
      <c r="C491" s="329" t="s">
        <v>232</v>
      </c>
      <c r="D491" s="329" t="s">
        <v>233</v>
      </c>
      <c r="E491" s="332" t="s">
        <v>61</v>
      </c>
      <c r="F491" s="333" t="s">
        <v>10</v>
      </c>
      <c r="G491" s="329" t="s">
        <v>237</v>
      </c>
      <c r="H491" s="332" t="s">
        <v>239</v>
      </c>
      <c r="I491" s="329" t="s">
        <v>114</v>
      </c>
      <c r="J491" s="350" t="s">
        <v>242</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245</v>
      </c>
      <c r="N492" s="337">
        <f>N486+1</f>
        <v>84</v>
      </c>
    </row>
    <row r="493" spans="1:14" ht="21.6" customHeight="1">
      <c r="A493" s="324" t="s">
        <v>228</v>
      </c>
      <c r="E493" s="584" t="s">
        <v>234</v>
      </c>
      <c r="F493" s="584"/>
      <c r="G493" s="584" t="str">
        <f>$G$1</f>
        <v>魚沼集落協定</v>
      </c>
      <c r="H493" s="584"/>
      <c r="I493" s="584"/>
      <c r="J493" s="584"/>
      <c r="K493" s="585" t="str">
        <f>$K$1</f>
        <v>③・④は個人の
収入に別途計上</v>
      </c>
      <c r="L493" s="585"/>
    </row>
    <row r="494" spans="1:14" ht="15.6" customHeight="1" thickBot="1">
      <c r="J494" s="324">
        <f>N497</f>
        <v>85</v>
      </c>
      <c r="K494" s="586"/>
      <c r="L494" s="586"/>
    </row>
    <row r="495" spans="1:14">
      <c r="A495" s="325"/>
      <c r="B495" s="328" t="s">
        <v>72</v>
      </c>
      <c r="C495" s="328" t="s">
        <v>75</v>
      </c>
      <c r="D495" s="328" t="s">
        <v>14</v>
      </c>
      <c r="E495" s="328" t="s">
        <v>215</v>
      </c>
      <c r="F495" s="328" t="s">
        <v>235</v>
      </c>
      <c r="G495" s="328" t="s">
        <v>236</v>
      </c>
      <c r="H495" s="328" t="s">
        <v>101</v>
      </c>
      <c r="I495" s="328" t="s">
        <v>240</v>
      </c>
      <c r="J495" s="349" t="s">
        <v>241</v>
      </c>
      <c r="K495" s="352" t="s">
        <v>80</v>
      </c>
      <c r="L495" s="353" t="s">
        <v>169</v>
      </c>
    </row>
    <row r="496" spans="1:14" ht="39.6" customHeight="1">
      <c r="A496" s="326" t="s">
        <v>229</v>
      </c>
      <c r="B496" s="329" t="s">
        <v>231</v>
      </c>
      <c r="C496" s="329" t="s">
        <v>232</v>
      </c>
      <c r="D496" s="329" t="s">
        <v>233</v>
      </c>
      <c r="E496" s="332" t="s">
        <v>61</v>
      </c>
      <c r="F496" s="333" t="s">
        <v>10</v>
      </c>
      <c r="G496" s="329" t="s">
        <v>237</v>
      </c>
      <c r="H496" s="332" t="s">
        <v>239</v>
      </c>
      <c r="I496" s="329" t="s">
        <v>114</v>
      </c>
      <c r="J496" s="350" t="s">
        <v>242</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245</v>
      </c>
      <c r="N497" s="337">
        <f>N492+1</f>
        <v>85</v>
      </c>
    </row>
    <row r="498" spans="1:14" ht="36.6" customHeight="1"/>
    <row r="499" spans="1:14" ht="21.6" customHeight="1">
      <c r="A499" s="324" t="s">
        <v>228</v>
      </c>
      <c r="E499" s="584" t="s">
        <v>234</v>
      </c>
      <c r="F499" s="584"/>
      <c r="G499" s="584" t="str">
        <f>$G$1</f>
        <v>魚沼集落協定</v>
      </c>
      <c r="H499" s="584"/>
      <c r="I499" s="584"/>
      <c r="J499" s="584"/>
      <c r="K499" s="585" t="str">
        <f>$K$1</f>
        <v>③・④は個人の
収入に別途計上</v>
      </c>
      <c r="L499" s="585"/>
    </row>
    <row r="500" spans="1:14" ht="15.6" customHeight="1" thickBot="1">
      <c r="J500" s="324">
        <f>N503</f>
        <v>86</v>
      </c>
      <c r="K500" s="586"/>
      <c r="L500" s="586"/>
    </row>
    <row r="501" spans="1:14">
      <c r="A501" s="325"/>
      <c r="B501" s="328" t="s">
        <v>72</v>
      </c>
      <c r="C501" s="328" t="s">
        <v>75</v>
      </c>
      <c r="D501" s="328" t="s">
        <v>14</v>
      </c>
      <c r="E501" s="328" t="s">
        <v>215</v>
      </c>
      <c r="F501" s="328" t="s">
        <v>235</v>
      </c>
      <c r="G501" s="328" t="s">
        <v>236</v>
      </c>
      <c r="H501" s="328" t="s">
        <v>101</v>
      </c>
      <c r="I501" s="328" t="s">
        <v>240</v>
      </c>
      <c r="J501" s="349" t="s">
        <v>241</v>
      </c>
      <c r="K501" s="352" t="s">
        <v>80</v>
      </c>
      <c r="L501" s="353" t="s">
        <v>169</v>
      </c>
    </row>
    <row r="502" spans="1:14" ht="39.6" customHeight="1">
      <c r="A502" s="326" t="s">
        <v>229</v>
      </c>
      <c r="B502" s="329" t="s">
        <v>231</v>
      </c>
      <c r="C502" s="329" t="s">
        <v>232</v>
      </c>
      <c r="D502" s="329" t="s">
        <v>233</v>
      </c>
      <c r="E502" s="332" t="s">
        <v>61</v>
      </c>
      <c r="F502" s="333" t="s">
        <v>10</v>
      </c>
      <c r="G502" s="329" t="s">
        <v>237</v>
      </c>
      <c r="H502" s="332" t="s">
        <v>239</v>
      </c>
      <c r="I502" s="329" t="s">
        <v>114</v>
      </c>
      <c r="J502" s="350" t="s">
        <v>242</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245</v>
      </c>
      <c r="N503" s="337">
        <f>N497+1</f>
        <v>86</v>
      </c>
    </row>
    <row r="504" spans="1:14" ht="36.6" customHeight="1"/>
    <row r="505" spans="1:14" ht="21.6" customHeight="1">
      <c r="A505" s="324" t="s">
        <v>228</v>
      </c>
      <c r="E505" s="584" t="s">
        <v>234</v>
      </c>
      <c r="F505" s="584"/>
      <c r="G505" s="584" t="str">
        <f>$G$1</f>
        <v>魚沼集落協定</v>
      </c>
      <c r="H505" s="584"/>
      <c r="I505" s="584"/>
      <c r="J505" s="584"/>
      <c r="K505" s="585" t="str">
        <f>$K$1</f>
        <v>③・④は個人の
収入に別途計上</v>
      </c>
      <c r="L505" s="585"/>
    </row>
    <row r="506" spans="1:14" ht="15.6" customHeight="1" thickBot="1">
      <c r="J506" s="324">
        <f>N509</f>
        <v>87</v>
      </c>
      <c r="K506" s="586"/>
      <c r="L506" s="586"/>
    </row>
    <row r="507" spans="1:14">
      <c r="A507" s="325"/>
      <c r="B507" s="328" t="s">
        <v>72</v>
      </c>
      <c r="C507" s="328" t="s">
        <v>75</v>
      </c>
      <c r="D507" s="328" t="s">
        <v>14</v>
      </c>
      <c r="E507" s="328" t="s">
        <v>215</v>
      </c>
      <c r="F507" s="328" t="s">
        <v>235</v>
      </c>
      <c r="G507" s="328" t="s">
        <v>236</v>
      </c>
      <c r="H507" s="328" t="s">
        <v>101</v>
      </c>
      <c r="I507" s="328" t="s">
        <v>240</v>
      </c>
      <c r="J507" s="349" t="s">
        <v>241</v>
      </c>
      <c r="K507" s="352" t="s">
        <v>80</v>
      </c>
      <c r="L507" s="353" t="s">
        <v>169</v>
      </c>
    </row>
    <row r="508" spans="1:14" ht="39.6" customHeight="1">
      <c r="A508" s="326" t="s">
        <v>229</v>
      </c>
      <c r="B508" s="329" t="s">
        <v>231</v>
      </c>
      <c r="C508" s="329" t="s">
        <v>232</v>
      </c>
      <c r="D508" s="329" t="s">
        <v>233</v>
      </c>
      <c r="E508" s="332" t="s">
        <v>61</v>
      </c>
      <c r="F508" s="333" t="s">
        <v>10</v>
      </c>
      <c r="G508" s="329" t="s">
        <v>237</v>
      </c>
      <c r="H508" s="332" t="s">
        <v>239</v>
      </c>
      <c r="I508" s="329" t="s">
        <v>114</v>
      </c>
      <c r="J508" s="350" t="s">
        <v>242</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245</v>
      </c>
      <c r="N509" s="337">
        <f>N503+1</f>
        <v>87</v>
      </c>
    </row>
    <row r="510" spans="1:14" ht="36.6" customHeight="1"/>
    <row r="511" spans="1:14" ht="21.6" customHeight="1">
      <c r="A511" s="324" t="s">
        <v>228</v>
      </c>
      <c r="E511" s="584" t="s">
        <v>234</v>
      </c>
      <c r="F511" s="584"/>
      <c r="G511" s="584" t="str">
        <f>$G$1</f>
        <v>魚沼集落協定</v>
      </c>
      <c r="H511" s="584"/>
      <c r="I511" s="584"/>
      <c r="J511" s="584"/>
      <c r="K511" s="585" t="str">
        <f>$K$1</f>
        <v>③・④は個人の
収入に別途計上</v>
      </c>
      <c r="L511" s="585"/>
    </row>
    <row r="512" spans="1:14" ht="15.6" customHeight="1" thickBot="1">
      <c r="J512" s="324">
        <f>N515</f>
        <v>88</v>
      </c>
      <c r="K512" s="586"/>
      <c r="L512" s="586"/>
    </row>
    <row r="513" spans="1:14">
      <c r="A513" s="325"/>
      <c r="B513" s="328" t="s">
        <v>72</v>
      </c>
      <c r="C513" s="328" t="s">
        <v>75</v>
      </c>
      <c r="D513" s="328" t="s">
        <v>14</v>
      </c>
      <c r="E513" s="328" t="s">
        <v>215</v>
      </c>
      <c r="F513" s="328" t="s">
        <v>235</v>
      </c>
      <c r="G513" s="328" t="s">
        <v>236</v>
      </c>
      <c r="H513" s="328" t="s">
        <v>101</v>
      </c>
      <c r="I513" s="328" t="s">
        <v>240</v>
      </c>
      <c r="J513" s="349" t="s">
        <v>241</v>
      </c>
      <c r="K513" s="352" t="s">
        <v>80</v>
      </c>
      <c r="L513" s="353" t="s">
        <v>169</v>
      </c>
    </row>
    <row r="514" spans="1:14" ht="39.6" customHeight="1">
      <c r="A514" s="326" t="s">
        <v>229</v>
      </c>
      <c r="B514" s="329" t="s">
        <v>231</v>
      </c>
      <c r="C514" s="329" t="s">
        <v>232</v>
      </c>
      <c r="D514" s="329" t="s">
        <v>233</v>
      </c>
      <c r="E514" s="332" t="s">
        <v>61</v>
      </c>
      <c r="F514" s="333" t="s">
        <v>10</v>
      </c>
      <c r="G514" s="329" t="s">
        <v>237</v>
      </c>
      <c r="H514" s="332" t="s">
        <v>239</v>
      </c>
      <c r="I514" s="329" t="s">
        <v>114</v>
      </c>
      <c r="J514" s="350" t="s">
        <v>242</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245</v>
      </c>
      <c r="N515" s="337">
        <f>N509+1</f>
        <v>88</v>
      </c>
    </row>
    <row r="516" spans="1:14" ht="36.6" customHeight="1"/>
    <row r="517" spans="1:14" ht="21.6" customHeight="1">
      <c r="A517" s="324" t="s">
        <v>228</v>
      </c>
      <c r="E517" s="584" t="s">
        <v>234</v>
      </c>
      <c r="F517" s="584"/>
      <c r="G517" s="584" t="str">
        <f>$G$1</f>
        <v>魚沼集落協定</v>
      </c>
      <c r="H517" s="584"/>
      <c r="I517" s="584"/>
      <c r="J517" s="584"/>
      <c r="K517" s="585" t="str">
        <f>$K$1</f>
        <v>③・④は個人の
収入に別途計上</v>
      </c>
      <c r="L517" s="585"/>
    </row>
    <row r="518" spans="1:14" ht="15.6" customHeight="1" thickBot="1">
      <c r="J518" s="324">
        <f>N521</f>
        <v>89</v>
      </c>
      <c r="K518" s="586"/>
      <c r="L518" s="586"/>
    </row>
    <row r="519" spans="1:14">
      <c r="A519" s="325"/>
      <c r="B519" s="328" t="s">
        <v>72</v>
      </c>
      <c r="C519" s="328" t="s">
        <v>75</v>
      </c>
      <c r="D519" s="328" t="s">
        <v>14</v>
      </c>
      <c r="E519" s="328" t="s">
        <v>215</v>
      </c>
      <c r="F519" s="328" t="s">
        <v>235</v>
      </c>
      <c r="G519" s="328" t="s">
        <v>236</v>
      </c>
      <c r="H519" s="328" t="s">
        <v>101</v>
      </c>
      <c r="I519" s="328" t="s">
        <v>240</v>
      </c>
      <c r="J519" s="349" t="s">
        <v>241</v>
      </c>
      <c r="K519" s="352" t="s">
        <v>80</v>
      </c>
      <c r="L519" s="353" t="s">
        <v>169</v>
      </c>
    </row>
    <row r="520" spans="1:14" ht="39.6" customHeight="1">
      <c r="A520" s="326" t="s">
        <v>229</v>
      </c>
      <c r="B520" s="329" t="s">
        <v>231</v>
      </c>
      <c r="C520" s="329" t="s">
        <v>232</v>
      </c>
      <c r="D520" s="329" t="s">
        <v>233</v>
      </c>
      <c r="E520" s="332" t="s">
        <v>61</v>
      </c>
      <c r="F520" s="333" t="s">
        <v>10</v>
      </c>
      <c r="G520" s="329" t="s">
        <v>237</v>
      </c>
      <c r="H520" s="332" t="s">
        <v>239</v>
      </c>
      <c r="I520" s="329" t="s">
        <v>114</v>
      </c>
      <c r="J520" s="350" t="s">
        <v>242</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245</v>
      </c>
      <c r="N521" s="337">
        <f>N515+1</f>
        <v>89</v>
      </c>
    </row>
    <row r="522" spans="1:14" ht="36.6" customHeight="1"/>
    <row r="523" spans="1:14" ht="21.6" customHeight="1">
      <c r="A523" s="324" t="s">
        <v>228</v>
      </c>
      <c r="E523" s="584" t="s">
        <v>234</v>
      </c>
      <c r="F523" s="584"/>
      <c r="G523" s="584" t="str">
        <f>$G$1</f>
        <v>魚沼集落協定</v>
      </c>
      <c r="H523" s="584"/>
      <c r="I523" s="584"/>
      <c r="J523" s="584"/>
      <c r="K523" s="585" t="str">
        <f>$K$1</f>
        <v>③・④は個人の
収入に別途計上</v>
      </c>
      <c r="L523" s="585"/>
    </row>
    <row r="524" spans="1:14" ht="15.6" customHeight="1" thickBot="1">
      <c r="J524" s="324">
        <f>N527</f>
        <v>90</v>
      </c>
      <c r="K524" s="586"/>
      <c r="L524" s="586"/>
    </row>
    <row r="525" spans="1:14">
      <c r="A525" s="325"/>
      <c r="B525" s="328" t="s">
        <v>72</v>
      </c>
      <c r="C525" s="328" t="s">
        <v>75</v>
      </c>
      <c r="D525" s="328" t="s">
        <v>14</v>
      </c>
      <c r="E525" s="328" t="s">
        <v>215</v>
      </c>
      <c r="F525" s="328" t="s">
        <v>235</v>
      </c>
      <c r="G525" s="328" t="s">
        <v>236</v>
      </c>
      <c r="H525" s="328" t="s">
        <v>101</v>
      </c>
      <c r="I525" s="328" t="s">
        <v>240</v>
      </c>
      <c r="J525" s="349" t="s">
        <v>241</v>
      </c>
      <c r="K525" s="352" t="s">
        <v>80</v>
      </c>
      <c r="L525" s="353" t="s">
        <v>169</v>
      </c>
    </row>
    <row r="526" spans="1:14" ht="39.6" customHeight="1">
      <c r="A526" s="326" t="s">
        <v>229</v>
      </c>
      <c r="B526" s="329" t="s">
        <v>231</v>
      </c>
      <c r="C526" s="329" t="s">
        <v>232</v>
      </c>
      <c r="D526" s="329" t="s">
        <v>233</v>
      </c>
      <c r="E526" s="332" t="s">
        <v>61</v>
      </c>
      <c r="F526" s="333" t="s">
        <v>10</v>
      </c>
      <c r="G526" s="329" t="s">
        <v>237</v>
      </c>
      <c r="H526" s="332" t="s">
        <v>239</v>
      </c>
      <c r="I526" s="329" t="s">
        <v>114</v>
      </c>
      <c r="J526" s="350" t="s">
        <v>242</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245</v>
      </c>
      <c r="N527" s="337">
        <f>N521+1</f>
        <v>90</v>
      </c>
    </row>
    <row r="528" spans="1:14" ht="36.6" customHeight="1"/>
    <row r="529" spans="1:14" ht="21.6" customHeight="1">
      <c r="A529" s="324" t="s">
        <v>228</v>
      </c>
      <c r="E529" s="584" t="s">
        <v>234</v>
      </c>
      <c r="F529" s="584"/>
      <c r="G529" s="584" t="str">
        <f>$G$1</f>
        <v>魚沼集落協定</v>
      </c>
      <c r="H529" s="584"/>
      <c r="I529" s="584"/>
      <c r="J529" s="584"/>
      <c r="K529" s="585" t="str">
        <f>$K$1</f>
        <v>③・④は個人の
収入に別途計上</v>
      </c>
      <c r="L529" s="585"/>
    </row>
    <row r="530" spans="1:14" ht="15.6" customHeight="1" thickBot="1">
      <c r="J530" s="324">
        <f>N533</f>
        <v>91</v>
      </c>
      <c r="K530" s="586"/>
      <c r="L530" s="586"/>
    </row>
    <row r="531" spans="1:14">
      <c r="A531" s="325"/>
      <c r="B531" s="328" t="s">
        <v>72</v>
      </c>
      <c r="C531" s="328" t="s">
        <v>75</v>
      </c>
      <c r="D531" s="328" t="s">
        <v>14</v>
      </c>
      <c r="E531" s="328" t="s">
        <v>215</v>
      </c>
      <c r="F531" s="328" t="s">
        <v>235</v>
      </c>
      <c r="G531" s="328" t="s">
        <v>236</v>
      </c>
      <c r="H531" s="328" t="s">
        <v>101</v>
      </c>
      <c r="I531" s="328" t="s">
        <v>240</v>
      </c>
      <c r="J531" s="349" t="s">
        <v>241</v>
      </c>
      <c r="K531" s="352" t="s">
        <v>80</v>
      </c>
      <c r="L531" s="353" t="s">
        <v>169</v>
      </c>
    </row>
    <row r="532" spans="1:14" ht="39.6" customHeight="1">
      <c r="A532" s="326" t="s">
        <v>229</v>
      </c>
      <c r="B532" s="329" t="s">
        <v>231</v>
      </c>
      <c r="C532" s="329" t="s">
        <v>232</v>
      </c>
      <c r="D532" s="329" t="s">
        <v>233</v>
      </c>
      <c r="E532" s="332" t="s">
        <v>61</v>
      </c>
      <c r="F532" s="333" t="s">
        <v>10</v>
      </c>
      <c r="G532" s="329" t="s">
        <v>237</v>
      </c>
      <c r="H532" s="332" t="s">
        <v>239</v>
      </c>
      <c r="I532" s="329" t="s">
        <v>114</v>
      </c>
      <c r="J532" s="350" t="s">
        <v>242</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245</v>
      </c>
      <c r="N533" s="337">
        <f>N527+1</f>
        <v>91</v>
      </c>
    </row>
  </sheetData>
  <mergeCells count="272">
    <mergeCell ref="K482:L483"/>
    <mergeCell ref="K488:L489"/>
    <mergeCell ref="K493:L494"/>
    <mergeCell ref="K499:L500"/>
    <mergeCell ref="K505:L506"/>
    <mergeCell ref="K511:L512"/>
    <mergeCell ref="K517:L518"/>
    <mergeCell ref="K523:L524"/>
    <mergeCell ref="K529:L530"/>
    <mergeCell ref="K429:L430"/>
    <mergeCell ref="K435:L436"/>
    <mergeCell ref="K441:L442"/>
    <mergeCell ref="K447:L448"/>
    <mergeCell ref="K452:L453"/>
    <mergeCell ref="K458:L459"/>
    <mergeCell ref="K464:L465"/>
    <mergeCell ref="K470:L471"/>
    <mergeCell ref="K476:L477"/>
    <mergeCell ref="K376:L377"/>
    <mergeCell ref="K382:L383"/>
    <mergeCell ref="K388:L389"/>
    <mergeCell ref="K394:L395"/>
    <mergeCell ref="K400:L401"/>
    <mergeCell ref="K406:L407"/>
    <mergeCell ref="K411:L412"/>
    <mergeCell ref="K417:L418"/>
    <mergeCell ref="K423:L424"/>
    <mergeCell ref="K324:L325"/>
    <mergeCell ref="K329:L330"/>
    <mergeCell ref="K335:L336"/>
    <mergeCell ref="K341:L342"/>
    <mergeCell ref="K347:L348"/>
    <mergeCell ref="K353:L354"/>
    <mergeCell ref="K359:L360"/>
    <mergeCell ref="K365:L366"/>
    <mergeCell ref="K370:L371"/>
    <mergeCell ref="K271:L272"/>
    <mergeCell ref="K277:L278"/>
    <mergeCell ref="K283:L284"/>
    <mergeCell ref="K288:L289"/>
    <mergeCell ref="K294:L295"/>
    <mergeCell ref="K300:L301"/>
    <mergeCell ref="K306:L307"/>
    <mergeCell ref="K312:L313"/>
    <mergeCell ref="K318:L319"/>
    <mergeCell ref="K218:L219"/>
    <mergeCell ref="K224:L225"/>
    <mergeCell ref="K230:L231"/>
    <mergeCell ref="K236:L237"/>
    <mergeCell ref="K242:L243"/>
    <mergeCell ref="K247:L248"/>
    <mergeCell ref="K253:L254"/>
    <mergeCell ref="K259:L260"/>
    <mergeCell ref="K265:L266"/>
    <mergeCell ref="K165:L166"/>
    <mergeCell ref="K171:L172"/>
    <mergeCell ref="K177:L178"/>
    <mergeCell ref="K183:L184"/>
    <mergeCell ref="K189:L190"/>
    <mergeCell ref="K195:L196"/>
    <mergeCell ref="K201:L202"/>
    <mergeCell ref="K206:L207"/>
    <mergeCell ref="K212:L213"/>
    <mergeCell ref="K113:L114"/>
    <mergeCell ref="K119:L120"/>
    <mergeCell ref="K124:L125"/>
    <mergeCell ref="K130:L131"/>
    <mergeCell ref="K136:L137"/>
    <mergeCell ref="K142:L143"/>
    <mergeCell ref="K148:L149"/>
    <mergeCell ref="K154:L155"/>
    <mergeCell ref="K160:L161"/>
    <mergeCell ref="K60:L61"/>
    <mergeCell ref="K66:L67"/>
    <mergeCell ref="K72:L73"/>
    <mergeCell ref="K78:L79"/>
    <mergeCell ref="K83:L84"/>
    <mergeCell ref="K89:L90"/>
    <mergeCell ref="K95:L96"/>
    <mergeCell ref="K101:L102"/>
    <mergeCell ref="K107:L108"/>
    <mergeCell ref="K1:L2"/>
    <mergeCell ref="K7:L8"/>
    <mergeCell ref="K13:L14"/>
    <mergeCell ref="K19:L20"/>
    <mergeCell ref="K25:L26"/>
    <mergeCell ref="K31:L32"/>
    <mergeCell ref="K37:L38"/>
    <mergeCell ref="K48:L49"/>
    <mergeCell ref="K54:L55"/>
    <mergeCell ref="E529:F529"/>
    <mergeCell ref="G529:J529"/>
    <mergeCell ref="E499:F499"/>
    <mergeCell ref="G499:J499"/>
    <mergeCell ref="E505:F505"/>
    <mergeCell ref="G505:J505"/>
    <mergeCell ref="E511:F511"/>
    <mergeCell ref="G511:J511"/>
    <mergeCell ref="E517:F517"/>
    <mergeCell ref="G517:J517"/>
    <mergeCell ref="E523:F523"/>
    <mergeCell ref="G523:J523"/>
    <mergeCell ref="E470:F470"/>
    <mergeCell ref="G470:J470"/>
    <mergeCell ref="E476:F476"/>
    <mergeCell ref="G476:J476"/>
    <mergeCell ref="E482:F482"/>
    <mergeCell ref="G482:J482"/>
    <mergeCell ref="E488:F488"/>
    <mergeCell ref="G488:J488"/>
    <mergeCell ref="E493:F493"/>
    <mergeCell ref="G493:J493"/>
    <mergeCell ref="E441:F441"/>
    <mergeCell ref="G441:J441"/>
    <mergeCell ref="E447:F447"/>
    <mergeCell ref="G447:J447"/>
    <mergeCell ref="E452:F452"/>
    <mergeCell ref="G452:J452"/>
    <mergeCell ref="E458:F458"/>
    <mergeCell ref="G458:J458"/>
    <mergeCell ref="E464:F464"/>
    <mergeCell ref="G464:J464"/>
    <mergeCell ref="E411:F411"/>
    <mergeCell ref="G411:J411"/>
    <mergeCell ref="E417:F417"/>
    <mergeCell ref="G417:J417"/>
    <mergeCell ref="E423:F423"/>
    <mergeCell ref="G423:J423"/>
    <mergeCell ref="E429:F429"/>
    <mergeCell ref="G429:J429"/>
    <mergeCell ref="E435:F435"/>
    <mergeCell ref="G435:J435"/>
    <mergeCell ref="E382:F382"/>
    <mergeCell ref="G382:J382"/>
    <mergeCell ref="E388:F388"/>
    <mergeCell ref="G388:J388"/>
    <mergeCell ref="E394:F394"/>
    <mergeCell ref="G394:J394"/>
    <mergeCell ref="E400:F400"/>
    <mergeCell ref="G400:J400"/>
    <mergeCell ref="E406:F406"/>
    <mergeCell ref="G406:J406"/>
    <mergeCell ref="E353:F353"/>
    <mergeCell ref="G353:J353"/>
    <mergeCell ref="E359:F359"/>
    <mergeCell ref="G359:J359"/>
    <mergeCell ref="E365:F365"/>
    <mergeCell ref="G365:J365"/>
    <mergeCell ref="E370:F370"/>
    <mergeCell ref="G370:J370"/>
    <mergeCell ref="E376:F376"/>
    <mergeCell ref="G376:J376"/>
    <mergeCell ref="E324:F324"/>
    <mergeCell ref="G324:J324"/>
    <mergeCell ref="E329:F329"/>
    <mergeCell ref="G329:J329"/>
    <mergeCell ref="E335:F335"/>
    <mergeCell ref="G335:J335"/>
    <mergeCell ref="E341:F341"/>
    <mergeCell ref="G341:J341"/>
    <mergeCell ref="E347:F347"/>
    <mergeCell ref="G347:J347"/>
    <mergeCell ref="E294:F294"/>
    <mergeCell ref="G294:J294"/>
    <mergeCell ref="E300:F300"/>
    <mergeCell ref="G300:J300"/>
    <mergeCell ref="E306:F306"/>
    <mergeCell ref="G306:J306"/>
    <mergeCell ref="E312:F312"/>
    <mergeCell ref="G312:J312"/>
    <mergeCell ref="E318:F318"/>
    <mergeCell ref="G318:J318"/>
    <mergeCell ref="E265:F265"/>
    <mergeCell ref="G265:J265"/>
    <mergeCell ref="E271:F271"/>
    <mergeCell ref="G271:J271"/>
    <mergeCell ref="E277:F277"/>
    <mergeCell ref="G277:J277"/>
    <mergeCell ref="E283:F283"/>
    <mergeCell ref="G283:J283"/>
    <mergeCell ref="E288:F288"/>
    <mergeCell ref="G288:J288"/>
    <mergeCell ref="E236:F236"/>
    <mergeCell ref="G236:J236"/>
    <mergeCell ref="E242:F242"/>
    <mergeCell ref="G242:J242"/>
    <mergeCell ref="E247:F247"/>
    <mergeCell ref="G247:J247"/>
    <mergeCell ref="E253:F253"/>
    <mergeCell ref="G253:J253"/>
    <mergeCell ref="E259:F259"/>
    <mergeCell ref="G259:J259"/>
    <mergeCell ref="E206:F206"/>
    <mergeCell ref="G206:J206"/>
    <mergeCell ref="E212:F212"/>
    <mergeCell ref="G212:J212"/>
    <mergeCell ref="E218:F218"/>
    <mergeCell ref="G218:J218"/>
    <mergeCell ref="E224:F224"/>
    <mergeCell ref="G224:J224"/>
    <mergeCell ref="E230:F230"/>
    <mergeCell ref="G230:J230"/>
    <mergeCell ref="E177:F177"/>
    <mergeCell ref="G177:J177"/>
    <mergeCell ref="E183:F183"/>
    <mergeCell ref="G183:J183"/>
    <mergeCell ref="E189:F189"/>
    <mergeCell ref="G189:J189"/>
    <mergeCell ref="E195:F195"/>
    <mergeCell ref="G195:J195"/>
    <mergeCell ref="E201:F201"/>
    <mergeCell ref="G201:J201"/>
    <mergeCell ref="E148:F148"/>
    <mergeCell ref="G148:J148"/>
    <mergeCell ref="E154:F154"/>
    <mergeCell ref="G154:J154"/>
    <mergeCell ref="E160:F160"/>
    <mergeCell ref="G160:J160"/>
    <mergeCell ref="E165:F165"/>
    <mergeCell ref="G165:J165"/>
    <mergeCell ref="E171:F171"/>
    <mergeCell ref="G171:J171"/>
    <mergeCell ref="E119:F119"/>
    <mergeCell ref="G119:J119"/>
    <mergeCell ref="E124:F124"/>
    <mergeCell ref="G124:J124"/>
    <mergeCell ref="E130:F130"/>
    <mergeCell ref="G130:J130"/>
    <mergeCell ref="E136:F136"/>
    <mergeCell ref="G136:J136"/>
    <mergeCell ref="E142:F142"/>
    <mergeCell ref="G142:J142"/>
    <mergeCell ref="E89:F89"/>
    <mergeCell ref="G89:J89"/>
    <mergeCell ref="E95:F95"/>
    <mergeCell ref="G95:J95"/>
    <mergeCell ref="E101:F101"/>
    <mergeCell ref="G101:J101"/>
    <mergeCell ref="E107:F107"/>
    <mergeCell ref="G107:J107"/>
    <mergeCell ref="E113:F113"/>
    <mergeCell ref="G113:J113"/>
    <mergeCell ref="E60:F60"/>
    <mergeCell ref="G60:J60"/>
    <mergeCell ref="E66:F66"/>
    <mergeCell ref="G66:J66"/>
    <mergeCell ref="E72:F72"/>
    <mergeCell ref="G72:J72"/>
    <mergeCell ref="E78:F78"/>
    <mergeCell ref="G78:J78"/>
    <mergeCell ref="E83:F83"/>
    <mergeCell ref="G83:J83"/>
    <mergeCell ref="E31:F31"/>
    <mergeCell ref="G31:J31"/>
    <mergeCell ref="E37:F37"/>
    <mergeCell ref="G37:J37"/>
    <mergeCell ref="E42:F42"/>
    <mergeCell ref="G42:J42"/>
    <mergeCell ref="E48:F48"/>
    <mergeCell ref="G48:J48"/>
    <mergeCell ref="E54:F54"/>
    <mergeCell ref="G54:J54"/>
    <mergeCell ref="E1:F1"/>
    <mergeCell ref="G1:J1"/>
    <mergeCell ref="E7:F7"/>
    <mergeCell ref="G7:J7"/>
    <mergeCell ref="E13:F13"/>
    <mergeCell ref="G13:J13"/>
    <mergeCell ref="E19:F19"/>
    <mergeCell ref="G19:J19"/>
    <mergeCell ref="E25:F25"/>
    <mergeCell ref="G25:J25"/>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tabSelected="1"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104</v>
      </c>
      <c r="B2" s="2" t="s">
        <v>152</v>
      </c>
    </row>
    <row r="3" spans="1:12" ht="21" customHeight="1">
      <c r="B3" s="2" t="s">
        <v>151</v>
      </c>
      <c r="G3" s="5" t="s">
        <v>298</v>
      </c>
    </row>
    <row r="4" spans="1:12">
      <c r="C4" s="358" t="s">
        <v>401</v>
      </c>
      <c r="D4" s="358"/>
      <c r="E4" s="358"/>
      <c r="G4" s="5" t="s">
        <v>367</v>
      </c>
    </row>
    <row r="5" spans="1:12" ht="25.8" customHeight="1">
      <c r="B5" s="9" t="s">
        <v>1</v>
      </c>
      <c r="C5" s="344">
        <v>7</v>
      </c>
    </row>
    <row r="6" spans="1:12" ht="25.8" customHeight="1">
      <c r="B6" s="9" t="s">
        <v>120</v>
      </c>
      <c r="C6" s="345">
        <v>7</v>
      </c>
    </row>
    <row r="7" spans="1:12" ht="25.8" customHeight="1">
      <c r="B7" s="9" t="s">
        <v>115</v>
      </c>
      <c r="C7" s="12" t="s">
        <v>281</v>
      </c>
      <c r="E7" s="10" t="s">
        <v>148</v>
      </c>
    </row>
    <row r="8" spans="1:12" ht="25.8" customHeight="1">
      <c r="B8" s="9" t="s">
        <v>131</v>
      </c>
      <c r="C8" s="13" t="s">
        <v>282</v>
      </c>
      <c r="E8" s="2" t="s">
        <v>279</v>
      </c>
    </row>
    <row r="9" spans="1:12" ht="25.8" customHeight="1">
      <c r="E9" s="2" t="s">
        <v>280</v>
      </c>
    </row>
    <row r="11" spans="1:12" ht="25.8" customHeight="1"/>
    <row r="12" spans="1:12" ht="25.8" customHeight="1"/>
    <row r="13" spans="1:12" ht="19.95" customHeight="1">
      <c r="B13" s="359" t="s">
        <v>406</v>
      </c>
      <c r="C13" s="359"/>
      <c r="D13" s="2"/>
      <c r="E13" s="2"/>
      <c r="H13" s="2"/>
      <c r="I13" s="360" t="s">
        <v>407</v>
      </c>
      <c r="J13" s="360"/>
      <c r="K13" s="360"/>
      <c r="L13" s="360"/>
    </row>
    <row r="14" spans="1:12" ht="19.95" customHeight="1">
      <c r="B14" s="10" t="s">
        <v>81</v>
      </c>
      <c r="C14" s="8"/>
      <c r="D14" s="2"/>
      <c r="E14" s="2"/>
      <c r="F14" s="361" t="s">
        <v>244</v>
      </c>
      <c r="G14" s="361"/>
      <c r="H14" s="2"/>
      <c r="I14" s="10" t="s">
        <v>81</v>
      </c>
    </row>
    <row r="15" spans="1:12" ht="19.95" customHeight="1">
      <c r="B15" s="10" t="s">
        <v>342</v>
      </c>
      <c r="C15" s="8"/>
      <c r="D15" s="2"/>
      <c r="E15" s="2"/>
      <c r="F15" s="362" t="s">
        <v>365</v>
      </c>
      <c r="G15" s="362"/>
      <c r="H15" s="2"/>
      <c r="I15" s="10" t="s">
        <v>342</v>
      </c>
    </row>
    <row r="16" spans="1:12" ht="19.95" customHeight="1">
      <c r="B16" s="11" t="s">
        <v>362</v>
      </c>
      <c r="C16" s="8"/>
      <c r="F16" s="2"/>
      <c r="G16" s="2"/>
      <c r="H16" s="2"/>
      <c r="I16" s="11" t="s">
        <v>77</v>
      </c>
    </row>
    <row r="17" spans="2:10" ht="19.95" customHeight="1">
      <c r="B17" s="10" t="s">
        <v>307</v>
      </c>
      <c r="C17" s="8"/>
      <c r="D17" s="2"/>
      <c r="E17" s="2"/>
      <c r="F17" s="2"/>
      <c r="G17" s="2"/>
      <c r="H17" s="2"/>
      <c r="I17" s="10" t="s">
        <v>364</v>
      </c>
    </row>
    <row r="18" spans="2:10" ht="19.95" customHeight="1">
      <c r="B18" s="11" t="s">
        <v>24</v>
      </c>
      <c r="C18" s="8"/>
      <c r="D18" s="2"/>
      <c r="E18" s="2"/>
      <c r="F18" s="2"/>
      <c r="G18" s="2"/>
      <c r="H18" s="2"/>
      <c r="I18" s="2"/>
    </row>
    <row r="19" spans="2:10" ht="19.95" customHeight="1">
      <c r="B19" s="10" t="s">
        <v>363</v>
      </c>
      <c r="C19" s="8"/>
      <c r="D19" s="2"/>
      <c r="E19" s="2"/>
      <c r="F19" s="2"/>
      <c r="G19" s="2"/>
      <c r="H19" s="2"/>
      <c r="I19" s="2" t="s">
        <v>306</v>
      </c>
    </row>
    <row r="20" spans="2:10" ht="19.95" customHeight="1">
      <c r="B20" s="10" t="s">
        <v>408</v>
      </c>
      <c r="C20" s="8"/>
      <c r="D20" s="2"/>
      <c r="E20" s="364"/>
      <c r="F20" s="364"/>
      <c r="G20" s="364"/>
      <c r="H20" s="2"/>
      <c r="I20" s="2" t="s">
        <v>254</v>
      </c>
    </row>
    <row r="21" spans="2:10" ht="19.95" customHeight="1">
      <c r="C21" s="8"/>
      <c r="D21" s="2"/>
      <c r="E21" s="364"/>
      <c r="F21" s="364"/>
      <c r="G21" s="364"/>
      <c r="H21" s="2"/>
      <c r="I21" s="2"/>
    </row>
    <row r="22" spans="2:10" ht="7.2" customHeight="1">
      <c r="B22" s="10"/>
      <c r="C22" s="8"/>
      <c r="D22" s="2"/>
      <c r="E22" s="2"/>
      <c r="F22" s="2"/>
      <c r="G22" s="2"/>
      <c r="H22" s="2"/>
    </row>
    <row r="23" spans="2:10" ht="19.95" customHeight="1">
      <c r="B23" s="365" t="s">
        <v>409</v>
      </c>
      <c r="C23" s="365"/>
      <c r="D23" s="365"/>
      <c r="E23" s="365"/>
      <c r="F23" s="365"/>
      <c r="G23" s="365"/>
      <c r="H23" s="2"/>
      <c r="I23" s="15" t="s">
        <v>302</v>
      </c>
    </row>
    <row r="24" spans="2:10" ht="19.95" customHeight="1">
      <c r="B24" s="365"/>
      <c r="C24" s="365"/>
      <c r="D24" s="365"/>
      <c r="E24" s="365"/>
      <c r="F24" s="365"/>
      <c r="G24" s="365"/>
      <c r="H24" s="2"/>
      <c r="J24" s="16" t="s">
        <v>348</v>
      </c>
    </row>
    <row r="25" spans="2:10" ht="19.95" customHeight="1">
      <c r="B25" s="363" t="s">
        <v>366</v>
      </c>
      <c r="C25" s="363"/>
      <c r="D25" s="363"/>
      <c r="E25" s="363"/>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B25:E25"/>
    <mergeCell ref="E20:G21"/>
    <mergeCell ref="B23:G24"/>
    <mergeCell ref="C4:E4"/>
    <mergeCell ref="B13:C13"/>
    <mergeCell ref="I13:L13"/>
    <mergeCell ref="F14:G14"/>
    <mergeCell ref="F15:G15"/>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view="pageBreakPreview" zoomScale="92" zoomScaleNormal="96" zoomScaleSheetLayoutView="92" workbookViewId="0">
      <pane ySplit="5" topLeftCell="A6" activePane="bottomLeft" state="frozen"/>
      <selection pane="bottomLeft" activeCell="B7" sqref="B7"/>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250</v>
      </c>
      <c r="Q1" s="37" t="s">
        <v>290</v>
      </c>
      <c r="R1" s="39" t="s">
        <v>164</v>
      </c>
    </row>
    <row r="2" spans="1:18" ht="18" customHeight="1">
      <c r="A2" s="18"/>
      <c r="E2" s="343">
        <f>基本情報!C6</f>
        <v>7</v>
      </c>
      <c r="F2" s="2" t="s">
        <v>123</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135</v>
      </c>
      <c r="D4" s="26" t="s">
        <v>137</v>
      </c>
      <c r="E4" s="369" t="s">
        <v>134</v>
      </c>
      <c r="F4" s="367" t="s">
        <v>11</v>
      </c>
      <c r="G4" s="371" t="s">
        <v>138</v>
      </c>
      <c r="H4" s="367" t="s">
        <v>7</v>
      </c>
      <c r="I4" s="367" t="s">
        <v>79</v>
      </c>
      <c r="J4" s="367" t="s">
        <v>36</v>
      </c>
      <c r="K4" s="34"/>
      <c r="P4" s="366"/>
      <c r="Q4" s="37" t="s">
        <v>291</v>
      </c>
      <c r="R4" s="39" t="s">
        <v>209</v>
      </c>
    </row>
    <row r="5" spans="1:18" ht="31.2" customHeight="1">
      <c r="A5" s="18"/>
      <c r="B5" s="368"/>
      <c r="C5" s="23" t="s">
        <v>16</v>
      </c>
      <c r="D5" s="23" t="s">
        <v>297</v>
      </c>
      <c r="E5" s="370"/>
      <c r="F5" s="368"/>
      <c r="G5" s="372"/>
      <c r="H5" s="368"/>
      <c r="I5" s="368"/>
      <c r="J5" s="368"/>
      <c r="K5" s="34"/>
      <c r="P5" s="366"/>
      <c r="Q5" s="38">
        <f>SUBTOTAL(9,F6:F97)</f>
        <v>0</v>
      </c>
      <c r="R5" s="38">
        <f>SUBTOTAL(9,G6:G97)</f>
        <v>0</v>
      </c>
    </row>
    <row r="6" spans="1:18" ht="18" customHeight="1">
      <c r="A6" s="18"/>
      <c r="B6" s="339">
        <v>45658</v>
      </c>
      <c r="C6" s="24" t="s">
        <v>175</v>
      </c>
      <c r="D6" s="24"/>
      <c r="E6" s="28" t="s">
        <v>132</v>
      </c>
      <c r="F6" s="29"/>
      <c r="G6" s="31"/>
      <c r="H6" s="31">
        <f>F6-G6</f>
        <v>0</v>
      </c>
      <c r="I6" s="28" t="s">
        <v>194</v>
      </c>
      <c r="J6" s="28"/>
      <c r="K6" s="34"/>
      <c r="L6" s="35" t="s">
        <v>159</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1">
    <dataValidation type="list" allowBlank="1" showInputMessage="1" showErrorMessage="1" sqref="C6:D97" xr:uid="{00000000-0002-0000-0200-000000000000}">
      <formula1>"〇,　"</formula1>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B12" sqref="B12"/>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324</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158</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322</v>
      </c>
      <c r="C6" s="49" t="s">
        <v>133</v>
      </c>
      <c r="D6" s="60" t="s">
        <v>2</v>
      </c>
      <c r="E6" s="374" t="s">
        <v>313</v>
      </c>
      <c r="F6" s="375"/>
      <c r="G6" s="376" t="s">
        <v>311</v>
      </c>
      <c r="H6" s="377"/>
      <c r="I6" s="377"/>
      <c r="J6" s="377"/>
      <c r="K6" s="377"/>
      <c r="L6" s="377"/>
      <c r="M6" s="377"/>
      <c r="N6" s="377"/>
      <c r="O6" s="377"/>
      <c r="P6" s="377"/>
      <c r="Q6" s="72" t="s">
        <v>70</v>
      </c>
      <c r="R6" s="103"/>
      <c r="S6" s="43"/>
    </row>
    <row r="7" spans="1:21" s="41" customFormat="1" ht="15" customHeight="1">
      <c r="A7" s="44"/>
      <c r="B7" s="378" t="s">
        <v>54</v>
      </c>
      <c r="C7" s="380" t="s">
        <v>318</v>
      </c>
      <c r="D7" s="61" t="s">
        <v>275</v>
      </c>
      <c r="E7" s="382" t="s">
        <v>315</v>
      </c>
      <c r="F7" s="384" t="s">
        <v>316</v>
      </c>
      <c r="G7" s="84"/>
      <c r="H7" s="91"/>
      <c r="I7" s="91"/>
      <c r="J7" s="91"/>
      <c r="K7" s="91"/>
      <c r="L7" s="91"/>
      <c r="M7" s="91"/>
      <c r="N7" s="91"/>
      <c r="O7" s="91"/>
      <c r="P7" s="91"/>
      <c r="Q7" s="73"/>
      <c r="R7" s="104"/>
      <c r="S7" s="44"/>
    </row>
    <row r="8" spans="1:21" s="41" customFormat="1" ht="15" customHeight="1">
      <c r="A8" s="44"/>
      <c r="B8" s="379"/>
      <c r="C8" s="381"/>
      <c r="D8" s="62" t="s">
        <v>320</v>
      </c>
      <c r="E8" s="383"/>
      <c r="F8" s="385"/>
      <c r="G8" s="85" t="s">
        <v>368</v>
      </c>
      <c r="H8" s="85" t="s">
        <v>368</v>
      </c>
      <c r="I8" s="85" t="s">
        <v>368</v>
      </c>
      <c r="J8" s="85" t="s">
        <v>368</v>
      </c>
      <c r="K8" s="85" t="s">
        <v>368</v>
      </c>
      <c r="L8" s="85" t="s">
        <v>368</v>
      </c>
      <c r="M8" s="85" t="s">
        <v>368</v>
      </c>
      <c r="N8" s="85" t="s">
        <v>368</v>
      </c>
      <c r="O8" s="85" t="s">
        <v>368</v>
      </c>
      <c r="P8" s="85" t="s">
        <v>368</v>
      </c>
      <c r="Q8" s="74"/>
      <c r="R8" s="104"/>
    </row>
    <row r="9" spans="1:21" s="41" customFormat="1" ht="40.799999999999997" customHeight="1">
      <c r="A9" s="44"/>
      <c r="B9" s="379"/>
      <c r="C9" s="381"/>
      <c r="D9" s="63" t="s">
        <v>144</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394</v>
      </c>
    </row>
    <row r="11" spans="1:21" s="41" customFormat="1" ht="15" customHeight="1">
      <c r="A11" s="44"/>
      <c r="B11" s="52">
        <f>COUNTA(B12:B100)</f>
        <v>0</v>
      </c>
      <c r="C11" s="52"/>
      <c r="D11" s="64"/>
      <c r="E11" s="75"/>
      <c r="F11" s="64"/>
      <c r="G11" s="75" t="s">
        <v>243</v>
      </c>
      <c r="H11" s="52" t="s">
        <v>243</v>
      </c>
      <c r="I11" s="52" t="s">
        <v>243</v>
      </c>
      <c r="J11" s="52" t="s">
        <v>243</v>
      </c>
      <c r="K11" s="52" t="s">
        <v>243</v>
      </c>
      <c r="L11" s="52" t="s">
        <v>243</v>
      </c>
      <c r="M11" s="52" t="s">
        <v>243</v>
      </c>
      <c r="N11" s="52" t="s">
        <v>243</v>
      </c>
      <c r="O11" s="52" t="s">
        <v>243</v>
      </c>
      <c r="P11" s="64" t="s">
        <v>243</v>
      </c>
      <c r="Q11" s="100" t="s">
        <v>325</v>
      </c>
      <c r="R11" s="104"/>
      <c r="S11" s="44"/>
      <c r="T11" s="109" t="s">
        <v>324</v>
      </c>
      <c r="U11" s="113">
        <f>SUM(U12:U100)</f>
        <v>0</v>
      </c>
    </row>
    <row r="12" spans="1:21" s="42" customFormat="1" ht="19.95" customHeight="1">
      <c r="A12" s="45" t="s">
        <v>246</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247</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248</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249</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251</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180</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222</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252</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110</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255</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257</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258</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260</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261</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262</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264</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265</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266</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267</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268</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100</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269</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270</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271</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272</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273</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136</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274</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customHeight="1">
      <c r="A41" s="45" t="s">
        <v>278</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customHeight="1">
      <c r="A42" s="45" t="s">
        <v>263</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customHeight="1">
      <c r="A43" s="45" t="s">
        <v>343</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customHeight="1">
      <c r="A44" s="45" t="s">
        <v>350</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customHeight="1">
      <c r="A45" s="45" t="s">
        <v>351</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customHeight="1">
      <c r="A46" s="45" t="s">
        <v>352</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customHeight="1">
      <c r="A47" s="45" t="s">
        <v>284</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customHeight="1">
      <c r="A48" s="45" t="s">
        <v>177</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customHeight="1">
      <c r="A49" s="45" t="s">
        <v>354</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customHeight="1">
      <c r="A50" s="45" t="s">
        <v>130</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customHeight="1">
      <c r="A51" s="45" t="s">
        <v>167</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customHeight="1">
      <c r="A52" s="45" t="s">
        <v>355</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customHeight="1">
      <c r="A53" s="45" t="s">
        <v>356</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customHeight="1">
      <c r="A54" s="45" t="s">
        <v>317</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customHeight="1">
      <c r="A55" s="45" t="s">
        <v>357</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customHeight="1">
      <c r="A56" s="45" t="s">
        <v>276</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customHeight="1">
      <c r="A58" s="45" t="s">
        <v>358</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customHeight="1">
      <c r="A59" s="45" t="s">
        <v>359</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customHeight="1">
      <c r="A60" s="45" t="s">
        <v>360</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customHeight="1">
      <c r="A61" s="45" t="s">
        <v>361</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customHeight="1">
      <c r="A62" s="45" t="s">
        <v>224</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customHeight="1">
      <c r="A63" s="45" t="s">
        <v>375</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customHeight="1">
      <c r="A64" s="45" t="s">
        <v>376</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customHeight="1">
      <c r="A65" s="45" t="s">
        <v>333</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customHeight="1">
      <c r="A66" s="45" t="s">
        <v>73</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customHeight="1">
      <c r="A67" s="45" t="s">
        <v>192</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customHeight="1">
      <c r="A68" s="45" t="s">
        <v>369</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customHeight="1">
      <c r="A69" s="45" t="s">
        <v>377</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customHeight="1">
      <c r="A70" s="45" t="s">
        <v>378</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customHeight="1">
      <c r="A71" s="45" t="s">
        <v>205</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customHeight="1">
      <c r="A72" s="45" t="s">
        <v>199</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customHeight="1">
      <c r="A73" s="45" t="s">
        <v>379</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customHeight="1">
      <c r="A74" s="45" t="s">
        <v>380</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customHeight="1">
      <c r="A75" s="45" t="s">
        <v>319</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customHeight="1">
      <c r="A76" s="45" t="s">
        <v>129</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customHeight="1">
      <c r="A77" s="45" t="s">
        <v>381</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customHeight="1">
      <c r="A78" s="45" t="s">
        <v>382</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customHeight="1">
      <c r="A79" s="45" t="s">
        <v>383</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customHeight="1">
      <c r="A80" s="45" t="s">
        <v>384</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customHeight="1">
      <c r="A81" s="45" t="s">
        <v>385</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customHeight="1">
      <c r="A82" s="45" t="s">
        <v>256</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customHeight="1">
      <c r="A84" s="45" t="s">
        <v>386</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customHeight="1">
      <c r="A85" s="45" t="s">
        <v>219</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customHeight="1">
      <c r="A86" s="45" t="s">
        <v>387</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customHeight="1">
      <c r="A87" s="45" t="s">
        <v>189</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customHeight="1">
      <c r="A88" s="45" t="s">
        <v>288</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customHeight="1">
      <c r="A89" s="45" t="s">
        <v>388</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customHeight="1">
      <c r="A90" s="45" t="s">
        <v>389</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customHeight="1">
      <c r="A91" s="45" t="s">
        <v>390</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customHeight="1">
      <c r="A92" s="45" t="s">
        <v>347</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customHeight="1">
      <c r="A93" s="45" t="s">
        <v>391</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customHeight="1">
      <c r="A94" s="45" t="s">
        <v>392</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customHeight="1">
      <c r="A95" s="45" t="s">
        <v>393</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customHeight="1">
      <c r="A96" s="45" t="s">
        <v>326</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customHeight="1">
      <c r="A97" s="45" t="s">
        <v>259</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customHeight="1">
      <c r="A98" s="45" t="s">
        <v>296</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customHeight="1">
      <c r="A100" s="45" t="s">
        <v>353</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workbookViewId="0">
      <selection activeCell="C3" sqref="C3"/>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468" t="s">
        <v>371</v>
      </c>
      <c r="P1" s="469"/>
      <c r="Q1" s="469"/>
      <c r="R1" s="469"/>
      <c r="S1" s="469"/>
      <c r="T1" s="470"/>
    </row>
    <row r="2" spans="2:20">
      <c r="B2" s="115"/>
      <c r="C2" s="47"/>
      <c r="D2" s="47"/>
      <c r="E2" s="47"/>
      <c r="F2" s="47"/>
      <c r="G2" s="47"/>
      <c r="H2" s="47"/>
      <c r="I2" s="47"/>
      <c r="J2" s="47"/>
      <c r="K2" s="47"/>
      <c r="L2" s="47"/>
      <c r="M2" s="102"/>
      <c r="O2" s="471"/>
      <c r="P2" s="472"/>
      <c r="Q2" s="472"/>
      <c r="R2" s="472"/>
      <c r="S2" s="472"/>
      <c r="T2" s="473"/>
    </row>
    <row r="3" spans="2:20" ht="18" customHeight="1">
      <c r="B3" s="116"/>
      <c r="C3" s="43"/>
      <c r="D3" s="43"/>
      <c r="E3" s="43"/>
      <c r="F3" s="43"/>
      <c r="G3" s="43"/>
      <c r="H3" s="43"/>
      <c r="I3" s="43"/>
      <c r="J3" s="386">
        <v>46037</v>
      </c>
      <c r="K3" s="386"/>
      <c r="L3" s="43"/>
      <c r="M3" s="103"/>
      <c r="N3" s="40" t="s">
        <v>146</v>
      </c>
      <c r="O3" s="157" t="s">
        <v>370</v>
      </c>
    </row>
    <row r="4" spans="2:20" ht="18" customHeight="1">
      <c r="B4" s="116"/>
      <c r="C4" s="387" t="s">
        <v>31</v>
      </c>
      <c r="D4" s="387"/>
      <c r="E4" s="388" t="s">
        <v>227</v>
      </c>
      <c r="F4" s="388"/>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388" t="s">
        <v>33</v>
      </c>
      <c r="I6" s="388"/>
      <c r="J6" s="389" t="str">
        <f>基本情報!C7</f>
        <v>魚沼集落協定</v>
      </c>
      <c r="K6" s="389"/>
      <c r="L6" s="43"/>
      <c r="M6" s="103"/>
    </row>
    <row r="7" spans="2:20" ht="18" customHeight="1">
      <c r="B7" s="116"/>
      <c r="C7" s="43"/>
      <c r="D7" s="43"/>
      <c r="E7" s="43"/>
      <c r="F7" s="43"/>
      <c r="G7" s="43"/>
      <c r="H7" s="390" t="s">
        <v>35</v>
      </c>
      <c r="I7" s="390"/>
      <c r="J7" s="391" t="str">
        <f>基本情報!C8</f>
        <v>中直　太郎</v>
      </c>
      <c r="K7" s="391"/>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392">
        <f>基本情報!C6</f>
        <v>7</v>
      </c>
      <c r="F9" s="392"/>
      <c r="G9" s="392"/>
      <c r="H9" s="43" t="s">
        <v>84</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393"/>
      <c r="E13" s="394"/>
      <c r="F13" s="393" t="s">
        <v>37</v>
      </c>
      <c r="G13" s="395"/>
      <c r="H13" s="396"/>
      <c r="I13" s="397" t="s">
        <v>41</v>
      </c>
      <c r="J13" s="395"/>
      <c r="K13" s="396"/>
      <c r="L13" s="43"/>
      <c r="M13" s="103"/>
      <c r="O13" s="158" t="s">
        <v>218</v>
      </c>
      <c r="P13" s="162"/>
      <c r="Q13" s="162"/>
      <c r="R13" s="162"/>
      <c r="S13" s="162"/>
      <c r="T13" s="165"/>
    </row>
    <row r="14" spans="2:20" ht="15.9" customHeight="1">
      <c r="B14" s="116"/>
      <c r="C14" s="43"/>
      <c r="D14" s="398" t="s">
        <v>42</v>
      </c>
      <c r="E14" s="399"/>
      <c r="F14" s="400">
        <f>参加者別細目書!D102</f>
        <v>0</v>
      </c>
      <c r="G14" s="401"/>
      <c r="H14" s="139" t="s">
        <v>46</v>
      </c>
      <c r="I14" s="402" t="s">
        <v>203</v>
      </c>
      <c r="J14" s="403"/>
      <c r="K14" s="404"/>
      <c r="L14" s="43"/>
      <c r="M14" s="103"/>
      <c r="O14" s="159" t="s">
        <v>203</v>
      </c>
      <c r="P14" s="43"/>
      <c r="Q14" s="43"/>
      <c r="R14" s="43"/>
      <c r="S14" s="43"/>
      <c r="T14" s="166"/>
    </row>
    <row r="15" spans="2:20" ht="15.9" customHeight="1">
      <c r="B15" s="116"/>
      <c r="C15" s="43"/>
      <c r="D15" s="405" t="s">
        <v>48</v>
      </c>
      <c r="E15" s="406"/>
      <c r="F15" s="407">
        <f>F16-F14</f>
        <v>0</v>
      </c>
      <c r="G15" s="408"/>
      <c r="H15" s="140" t="s">
        <v>46</v>
      </c>
      <c r="I15" s="409" t="s">
        <v>203</v>
      </c>
      <c r="J15" s="410"/>
      <c r="K15" s="411"/>
      <c r="L15" s="43"/>
      <c r="M15" s="103"/>
      <c r="N15" s="40" t="s">
        <v>146</v>
      </c>
      <c r="O15" s="159" t="s">
        <v>124</v>
      </c>
      <c r="P15" s="43" t="s">
        <v>196</v>
      </c>
      <c r="Q15" s="43"/>
      <c r="R15" s="43"/>
      <c r="S15" s="43"/>
      <c r="T15" s="166"/>
    </row>
    <row r="16" spans="2:20" ht="15.9" customHeight="1">
      <c r="B16" s="116"/>
      <c r="C16" s="43"/>
      <c r="D16" s="412" t="s">
        <v>49</v>
      </c>
      <c r="E16" s="413"/>
      <c r="F16" s="414">
        <f>SUMIFS(出納簿!F:F,出納簿!C:C,"〇",出納簿!E:E,"市補助金")</f>
        <v>0</v>
      </c>
      <c r="G16" s="415"/>
      <c r="H16" s="138" t="s">
        <v>46</v>
      </c>
      <c r="I16" s="416"/>
      <c r="J16" s="417"/>
      <c r="K16" s="418"/>
      <c r="L16" s="43"/>
      <c r="M16" s="103"/>
      <c r="O16" s="160" t="s">
        <v>217</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19" t="s">
        <v>58</v>
      </c>
      <c r="E20" s="420"/>
      <c r="F20" s="420"/>
      <c r="G20" s="421"/>
      <c r="H20" s="419" t="s">
        <v>61</v>
      </c>
      <c r="I20" s="422"/>
      <c r="J20" s="423" t="s">
        <v>52</v>
      </c>
      <c r="K20" s="422"/>
      <c r="L20" s="43"/>
      <c r="M20" s="103"/>
      <c r="N20" s="40" t="s">
        <v>146</v>
      </c>
      <c r="O20" s="340" t="s">
        <v>147</v>
      </c>
    </row>
    <row r="21" spans="2:15" ht="15" customHeight="1">
      <c r="B21" s="116"/>
      <c r="C21" s="43"/>
      <c r="D21" s="122" t="s">
        <v>22</v>
      </c>
      <c r="E21" s="128"/>
      <c r="F21" s="128"/>
      <c r="G21" s="134"/>
      <c r="H21" s="424">
        <f>SUMIFS(出納簿!G:G,出納簿!C:C,"〇",出納簿!E:E,D21)</f>
        <v>0</v>
      </c>
      <c r="I21" s="425"/>
      <c r="J21" s="426"/>
      <c r="K21" s="427"/>
      <c r="L21" s="43"/>
      <c r="M21" s="103"/>
      <c r="O21" s="340" t="s">
        <v>150</v>
      </c>
    </row>
    <row r="22" spans="2:15" ht="15" customHeight="1">
      <c r="B22" s="116"/>
      <c r="C22" s="43"/>
      <c r="D22" s="118" t="s">
        <v>156</v>
      </c>
      <c r="E22" s="129"/>
      <c r="F22" s="129"/>
      <c r="G22" s="135"/>
      <c r="H22" s="428">
        <f>SUMIFS(出納簿!G:G,出納簿!C:C,"〇",出納簿!E:E,D22)</f>
        <v>0</v>
      </c>
      <c r="I22" s="429"/>
      <c r="J22" s="430"/>
      <c r="K22" s="431"/>
      <c r="L22" s="43"/>
      <c r="M22" s="103"/>
    </row>
    <row r="23" spans="2:15" ht="15" customHeight="1">
      <c r="B23" s="116"/>
      <c r="C23" s="43"/>
      <c r="D23" s="118" t="s">
        <v>170</v>
      </c>
      <c r="E23" s="129"/>
      <c r="F23" s="129"/>
      <c r="G23" s="135"/>
      <c r="H23" s="428">
        <f>SUMIFS(出納簿!G:G,出納簿!C:C,"〇",出納簿!E:E,D23)</f>
        <v>0</v>
      </c>
      <c r="I23" s="429"/>
      <c r="J23" s="430"/>
      <c r="K23" s="431"/>
      <c r="L23" s="43"/>
      <c r="M23" s="103"/>
    </row>
    <row r="24" spans="2:15" ht="15" customHeight="1">
      <c r="B24" s="116"/>
      <c r="C24" s="43"/>
      <c r="D24" s="118" t="s">
        <v>118</v>
      </c>
      <c r="E24" s="129"/>
      <c r="F24" s="129"/>
      <c r="G24" s="135"/>
      <c r="H24" s="428">
        <f>SUMIFS(出納簿!G:G,出納簿!C:C,"〇",出納簿!E:E,D24)</f>
        <v>0</v>
      </c>
      <c r="I24" s="429"/>
      <c r="J24" s="430"/>
      <c r="K24" s="431"/>
      <c r="L24" s="43"/>
      <c r="M24" s="103"/>
    </row>
    <row r="25" spans="2:15" ht="15" customHeight="1">
      <c r="B25" s="116"/>
      <c r="C25" s="43"/>
      <c r="D25" s="341" t="s">
        <v>397</v>
      </c>
      <c r="E25" s="129"/>
      <c r="F25" s="129"/>
      <c r="G25" s="135"/>
      <c r="H25" s="428">
        <f>SUMIFS(出納簿!G:G,出納簿!C:C,"〇",出納簿!E:E,D25)</f>
        <v>0</v>
      </c>
      <c r="I25" s="429"/>
      <c r="J25" s="430"/>
      <c r="K25" s="431"/>
      <c r="L25" s="43"/>
      <c r="M25" s="103"/>
    </row>
    <row r="26" spans="2:15" ht="15" customHeight="1">
      <c r="B26" s="116"/>
      <c r="C26" s="43"/>
      <c r="D26" s="118" t="s">
        <v>172</v>
      </c>
      <c r="E26" s="129"/>
      <c r="F26" s="129"/>
      <c r="G26" s="135"/>
      <c r="H26" s="428">
        <f>SUMIFS(出納簿!G:G,出納簿!C:C,"〇",出納簿!E:E,D26)</f>
        <v>0</v>
      </c>
      <c r="I26" s="429"/>
      <c r="J26" s="430"/>
      <c r="K26" s="431"/>
      <c r="L26" s="43"/>
      <c r="M26" s="103"/>
    </row>
    <row r="27" spans="2:15" ht="15" customHeight="1">
      <c r="B27" s="116"/>
      <c r="C27" s="43"/>
      <c r="D27" s="118" t="s">
        <v>165</v>
      </c>
      <c r="E27" s="129"/>
      <c r="F27" s="129"/>
      <c r="G27" s="135"/>
      <c r="H27" s="428">
        <f>SUMIFS(出納簿!G:G,出納簿!C:C,"〇",出納簿!E:E,D27)</f>
        <v>0</v>
      </c>
      <c r="I27" s="429"/>
      <c r="J27" s="430"/>
      <c r="K27" s="431"/>
      <c r="L27" s="43"/>
      <c r="M27" s="103"/>
    </row>
    <row r="28" spans="2:15" ht="15" customHeight="1">
      <c r="B28" s="116"/>
      <c r="C28" s="43"/>
      <c r="D28" s="118" t="s">
        <v>186</v>
      </c>
      <c r="E28" s="129"/>
      <c r="F28" s="129"/>
      <c r="G28" s="135"/>
      <c r="H28" s="428">
        <f>SUMIFS(出納簿!G:G,出納簿!C:C,"〇",出納簿!E:E,D28)</f>
        <v>0</v>
      </c>
      <c r="I28" s="429"/>
      <c r="J28" s="430"/>
      <c r="K28" s="431"/>
      <c r="L28" s="43"/>
      <c r="M28" s="103"/>
    </row>
    <row r="29" spans="2:15" ht="15" customHeight="1">
      <c r="B29" s="116"/>
      <c r="C29" s="43"/>
      <c r="D29" s="118" t="s">
        <v>166</v>
      </c>
      <c r="E29" s="129"/>
      <c r="F29" s="129"/>
      <c r="G29" s="135"/>
      <c r="H29" s="428">
        <f>SUMIFS(出納簿!G:G,出納簿!C:C,"〇",出納簿!E:E,D29)</f>
        <v>0</v>
      </c>
      <c r="I29" s="429"/>
      <c r="J29" s="430"/>
      <c r="K29" s="431"/>
      <c r="L29" s="43"/>
      <c r="M29" s="103"/>
    </row>
    <row r="30" spans="2:15" ht="15" customHeight="1">
      <c r="B30" s="116"/>
      <c r="C30" s="43"/>
      <c r="D30" s="123" t="s">
        <v>168</v>
      </c>
      <c r="E30" s="130"/>
      <c r="F30" s="130"/>
      <c r="G30" s="136"/>
      <c r="H30" s="432">
        <f>SUMIFS(出納簿!G:G,出納簿!C:C,"〇",出納簿!E:E,D30)</f>
        <v>0</v>
      </c>
      <c r="I30" s="433"/>
      <c r="J30" s="434"/>
      <c r="K30" s="435"/>
      <c r="L30" s="43"/>
      <c r="M30" s="103"/>
    </row>
    <row r="31" spans="2:15" ht="15" customHeight="1">
      <c r="B31" s="116"/>
      <c r="C31" s="43"/>
      <c r="D31" s="436" t="s">
        <v>47</v>
      </c>
      <c r="E31" s="377"/>
      <c r="F31" s="377"/>
      <c r="G31" s="437"/>
      <c r="H31" s="438">
        <f>IF(SUM(H21:I30)="","",SUM(H21:I30))</f>
        <v>0</v>
      </c>
      <c r="I31" s="439"/>
      <c r="J31" s="440"/>
      <c r="K31" s="441"/>
      <c r="L31" s="43"/>
      <c r="M31" s="103"/>
    </row>
    <row r="32" spans="2:15" ht="9.9" customHeigh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500" t="s">
        <v>69</v>
      </c>
      <c r="P33" s="500"/>
      <c r="Q33" s="500"/>
      <c r="R33" s="500"/>
      <c r="S33" s="500"/>
      <c r="T33" s="500"/>
    </row>
    <row r="34" spans="2:32" ht="12" customHeight="1">
      <c r="B34" s="116"/>
      <c r="C34" s="43"/>
      <c r="D34" s="474" t="s">
        <v>9</v>
      </c>
      <c r="E34" s="475"/>
      <c r="F34" s="475"/>
      <c r="G34" s="476"/>
      <c r="H34" s="479"/>
      <c r="I34" s="480"/>
      <c r="J34" s="442" t="s">
        <v>50</v>
      </c>
      <c r="K34" s="443"/>
      <c r="L34" s="43"/>
      <c r="M34" s="103"/>
      <c r="N34" s="40" t="s">
        <v>146</v>
      </c>
      <c r="O34" s="500"/>
      <c r="P34" s="500"/>
      <c r="Q34" s="500"/>
      <c r="R34" s="500"/>
      <c r="S34" s="500"/>
      <c r="T34" s="500"/>
    </row>
    <row r="35" spans="2:32" ht="16.5" customHeight="1">
      <c r="B35" s="116"/>
      <c r="C35" s="43"/>
      <c r="D35" s="477"/>
      <c r="E35" s="373"/>
      <c r="F35" s="373"/>
      <c r="G35" s="478"/>
      <c r="H35" s="481"/>
      <c r="I35" s="482"/>
      <c r="J35" s="444">
        <f>SUMIFS(出納簿!F:F,出納簿!C:C,"〇",出納簿!E:E,"繰越金")</f>
        <v>0</v>
      </c>
      <c r="K35" s="445"/>
      <c r="L35" s="43"/>
      <c r="M35" s="103"/>
      <c r="O35" s="42" t="s">
        <v>188</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46"/>
      <c r="D38" s="447"/>
      <c r="E38" s="448" t="s">
        <v>65</v>
      </c>
      <c r="F38" s="447"/>
      <c r="G38" s="449" t="s">
        <v>66</v>
      </c>
      <c r="H38" s="449"/>
      <c r="I38" s="447"/>
      <c r="J38" s="450" t="s">
        <v>70</v>
      </c>
      <c r="K38" s="451"/>
      <c r="L38" s="44"/>
      <c r="M38" s="104"/>
    </row>
    <row r="39" spans="2:32" s="41" customFormat="1" ht="18.75" customHeight="1">
      <c r="B39" s="117"/>
      <c r="C39" s="452" t="s">
        <v>71</v>
      </c>
      <c r="D39" s="453"/>
      <c r="E39" s="454" t="s">
        <v>62</v>
      </c>
      <c r="F39" s="455"/>
      <c r="G39" s="391" t="s">
        <v>62</v>
      </c>
      <c r="H39" s="456"/>
      <c r="I39" s="143" t="s">
        <v>61</v>
      </c>
      <c r="J39" s="148" t="s">
        <v>62</v>
      </c>
      <c r="K39" s="154" t="s">
        <v>61</v>
      </c>
      <c r="L39" s="44"/>
      <c r="M39" s="104"/>
      <c r="X39" s="457">
        <v>44251</v>
      </c>
      <c r="Y39" s="457"/>
      <c r="Z39" s="132" t="str">
        <f>IF(AE39&gt;0,"、","及び")</f>
        <v>及び</v>
      </c>
      <c r="AA39" s="457">
        <v>44398</v>
      </c>
      <c r="AB39" s="457"/>
      <c r="AC39" s="457"/>
      <c r="AD39" s="132" t="str">
        <f>IF(AE39&gt;0,"及び","")</f>
        <v/>
      </c>
      <c r="AE39" s="457"/>
      <c r="AF39" s="457"/>
    </row>
    <row r="40" spans="2:32">
      <c r="B40" s="116"/>
      <c r="C40" s="483" t="s">
        <v>64</v>
      </c>
      <c r="D40" s="484"/>
      <c r="E40" s="458" t="s">
        <v>72</v>
      </c>
      <c r="F40" s="459"/>
      <c r="G40" s="460" t="s">
        <v>75</v>
      </c>
      <c r="H40" s="461"/>
      <c r="I40" s="144" t="s">
        <v>80</v>
      </c>
      <c r="J40" s="149" t="s">
        <v>60</v>
      </c>
      <c r="K40" s="155" t="s">
        <v>80</v>
      </c>
      <c r="L40" s="43"/>
      <c r="M40" s="103"/>
    </row>
    <row r="41" spans="2:32">
      <c r="B41" s="116"/>
      <c r="C41" s="477"/>
      <c r="D41" s="485"/>
      <c r="E41" s="462">
        <f>F14</f>
        <v>0</v>
      </c>
      <c r="F41" s="463"/>
      <c r="G41" s="464">
        <f>F15</f>
        <v>0</v>
      </c>
      <c r="H41" s="465"/>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392">
        <f>基本情報!C6</f>
        <v>7</v>
      </c>
      <c r="E44" s="392"/>
      <c r="F44" s="392"/>
      <c r="G44" s="387" t="s">
        <v>117</v>
      </c>
      <c r="H44" s="387"/>
      <c r="I44" s="387"/>
      <c r="J44" s="387"/>
      <c r="K44" s="387"/>
      <c r="L44" s="43"/>
      <c r="M44" s="103"/>
      <c r="Q44" s="486" t="s">
        <v>395</v>
      </c>
      <c r="R44" s="486"/>
      <c r="S44" s="486"/>
    </row>
    <row r="45" spans="2:32" ht="10.050000000000001" customHeight="1">
      <c r="B45" s="116"/>
      <c r="C45" s="43"/>
      <c r="D45" s="43"/>
      <c r="E45" s="43"/>
      <c r="F45" s="43"/>
      <c r="G45" s="43"/>
      <c r="H45" s="43"/>
      <c r="I45" s="43"/>
      <c r="J45" s="43"/>
      <c r="K45" s="43"/>
      <c r="L45" s="43"/>
      <c r="M45" s="103"/>
      <c r="O45" s="43"/>
      <c r="P45" s="43"/>
      <c r="Q45" s="486"/>
      <c r="R45" s="486"/>
      <c r="S45" s="486"/>
      <c r="T45" s="43"/>
      <c r="U45" s="43"/>
      <c r="V45" s="43"/>
    </row>
    <row r="46" spans="2:32" ht="14.1" customHeight="1">
      <c r="B46" s="116"/>
      <c r="C46" s="121"/>
      <c r="D46" s="457">
        <v>45848</v>
      </c>
      <c r="E46" s="457"/>
      <c r="F46" s="132" t="str">
        <f>IF(G46=""," ",IF(K46&gt;0,"、","及び"))</f>
        <v>及び</v>
      </c>
      <c r="G46" s="457">
        <v>46006</v>
      </c>
      <c r="H46" s="457"/>
      <c r="I46" s="457"/>
      <c r="J46" s="132" t="str">
        <f>IF(K46&gt;0,"及び","")</f>
        <v/>
      </c>
      <c r="K46" s="457"/>
      <c r="L46" s="457"/>
      <c r="M46" s="103"/>
      <c r="O46" s="44"/>
      <c r="P46" s="107"/>
      <c r="Q46" s="486" t="s">
        <v>277</v>
      </c>
      <c r="R46" s="486" t="s">
        <v>285</v>
      </c>
      <c r="S46" s="486"/>
      <c r="T46" s="486" t="s">
        <v>292</v>
      </c>
      <c r="U46" s="486"/>
      <c r="V46" s="486"/>
      <c r="W46" s="169"/>
    </row>
    <row r="47" spans="2:32" ht="17.25" customHeight="1">
      <c r="B47" s="116"/>
      <c r="C47" s="466" t="s">
        <v>121</v>
      </c>
      <c r="D47" s="466"/>
      <c r="E47" s="466"/>
      <c r="F47" s="466"/>
      <c r="G47" s="466"/>
      <c r="H47" s="466"/>
      <c r="I47" s="466"/>
      <c r="J47" s="466"/>
      <c r="K47" s="466"/>
      <c r="L47" s="43"/>
      <c r="M47" s="103"/>
      <c r="O47" s="161"/>
      <c r="P47" s="107"/>
      <c r="Q47" s="486"/>
      <c r="R47" s="486"/>
      <c r="S47" s="486"/>
      <c r="T47" s="486"/>
      <c r="U47" s="486"/>
      <c r="V47" s="486"/>
      <c r="W47" s="169"/>
    </row>
    <row r="48" spans="2:32" ht="12" customHeight="1">
      <c r="B48" s="116"/>
      <c r="C48" s="43"/>
      <c r="D48" s="43"/>
      <c r="E48" s="43"/>
      <c r="F48" s="43"/>
      <c r="G48" s="43"/>
      <c r="H48" s="43"/>
      <c r="I48" s="43"/>
      <c r="J48" s="43"/>
      <c r="K48" s="43"/>
      <c r="L48" s="43"/>
      <c r="M48" s="103"/>
      <c r="O48" s="44"/>
      <c r="P48" s="107"/>
      <c r="Q48" s="486" t="s">
        <v>72</v>
      </c>
      <c r="R48" s="487">
        <v>45848</v>
      </c>
      <c r="S48" s="487"/>
      <c r="T48" s="488" t="s">
        <v>283</v>
      </c>
      <c r="U48" s="488"/>
      <c r="V48" s="488"/>
    </row>
    <row r="49" spans="2:22">
      <c r="B49" s="116"/>
      <c r="C49" s="43"/>
      <c r="D49" s="43"/>
      <c r="E49" s="131"/>
      <c r="F49" s="467" t="s">
        <v>190</v>
      </c>
      <c r="G49" s="467"/>
      <c r="H49" s="467"/>
      <c r="I49" s="44" t="s">
        <v>25</v>
      </c>
      <c r="J49" s="44" t="s">
        <v>155</v>
      </c>
      <c r="K49" s="43"/>
      <c r="L49" s="43"/>
      <c r="M49" s="103"/>
      <c r="O49" s="161"/>
      <c r="P49" s="107"/>
      <c r="Q49" s="486"/>
      <c r="R49" s="487"/>
      <c r="S49" s="487"/>
      <c r="T49" s="488"/>
      <c r="U49" s="488"/>
      <c r="V49" s="488"/>
    </row>
    <row r="50" spans="2:22" ht="12" customHeight="1">
      <c r="B50" s="116"/>
      <c r="C50" s="43"/>
      <c r="D50" s="43"/>
      <c r="E50" s="43"/>
      <c r="F50" s="43"/>
      <c r="G50" s="43"/>
      <c r="H50" s="43"/>
      <c r="I50" s="43"/>
      <c r="J50" s="43"/>
      <c r="K50" s="43"/>
      <c r="L50" s="43"/>
      <c r="M50" s="103"/>
      <c r="O50" s="44"/>
      <c r="P50" s="107"/>
      <c r="Q50" s="489" t="s">
        <v>75</v>
      </c>
      <c r="R50" s="487">
        <v>46006</v>
      </c>
      <c r="S50" s="487"/>
      <c r="T50" s="488" t="s">
        <v>283</v>
      </c>
      <c r="U50" s="488"/>
      <c r="V50" s="488"/>
    </row>
    <row r="51" spans="2:22" ht="14.25" customHeight="1">
      <c r="B51" s="116"/>
      <c r="C51" s="43"/>
      <c r="D51" s="43"/>
      <c r="E51" s="43"/>
      <c r="F51" s="43"/>
      <c r="G51" s="43"/>
      <c r="H51" s="43"/>
      <c r="I51" s="127" t="s">
        <v>17</v>
      </c>
      <c r="J51" s="467" t="s">
        <v>396</v>
      </c>
      <c r="K51" s="467"/>
      <c r="L51" s="43"/>
      <c r="M51" s="103"/>
      <c r="Q51" s="489"/>
      <c r="R51" s="487"/>
      <c r="S51" s="487"/>
      <c r="T51" s="488"/>
      <c r="U51" s="488"/>
      <c r="V51" s="488"/>
    </row>
    <row r="52" spans="2:22" ht="14.4" customHeight="1">
      <c r="B52" s="46"/>
      <c r="C52" s="78"/>
      <c r="D52" s="78"/>
      <c r="E52" s="78"/>
      <c r="F52" s="78"/>
      <c r="G52" s="78"/>
      <c r="H52" s="78"/>
      <c r="I52" s="78"/>
      <c r="J52" s="78"/>
      <c r="K52" s="78"/>
      <c r="L52" s="78"/>
      <c r="M52" s="106"/>
      <c r="Q52" s="486" t="s">
        <v>80</v>
      </c>
      <c r="R52" s="490"/>
      <c r="S52" s="491"/>
      <c r="T52" s="494"/>
      <c r="U52" s="495"/>
      <c r="V52" s="496"/>
    </row>
    <row r="53" spans="2:22">
      <c r="Q53" s="486"/>
      <c r="R53" s="492"/>
      <c r="S53" s="493"/>
      <c r="T53" s="497"/>
      <c r="U53" s="498"/>
      <c r="V53" s="499"/>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88">
    <mergeCell ref="T50:V51"/>
    <mergeCell ref="Q52:Q53"/>
    <mergeCell ref="R52:S53"/>
    <mergeCell ref="T52:V53"/>
    <mergeCell ref="O33:T34"/>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D44:F44"/>
    <mergeCell ref="G44:K44"/>
    <mergeCell ref="D46:E46"/>
    <mergeCell ref="G46:I46"/>
    <mergeCell ref="K46:L46"/>
    <mergeCell ref="AE39:AF39"/>
    <mergeCell ref="E40:F40"/>
    <mergeCell ref="G40:H40"/>
    <mergeCell ref="E41:F41"/>
    <mergeCell ref="G41:H41"/>
    <mergeCell ref="C39:D39"/>
    <mergeCell ref="E39:F39"/>
    <mergeCell ref="G39:H39"/>
    <mergeCell ref="X39:Y39"/>
    <mergeCell ref="AA39:AC39"/>
    <mergeCell ref="J34:K34"/>
    <mergeCell ref="J35:K35"/>
    <mergeCell ref="C38:D38"/>
    <mergeCell ref="E38:F38"/>
    <mergeCell ref="G38:I38"/>
    <mergeCell ref="J38:K38"/>
    <mergeCell ref="H30:I30"/>
    <mergeCell ref="J30:K30"/>
    <mergeCell ref="D31:G31"/>
    <mergeCell ref="H31:I31"/>
    <mergeCell ref="J31:K31"/>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D16:E16"/>
    <mergeCell ref="F16:G16"/>
    <mergeCell ref="I16:K16"/>
    <mergeCell ref="D20:G20"/>
    <mergeCell ref="H20:I20"/>
    <mergeCell ref="J20:K20"/>
    <mergeCell ref="D14:E14"/>
    <mergeCell ref="F14:G14"/>
    <mergeCell ref="I14:K14"/>
    <mergeCell ref="D15:E15"/>
    <mergeCell ref="F15:G15"/>
    <mergeCell ref="I15:K15"/>
    <mergeCell ref="H7:I7"/>
    <mergeCell ref="J7:K7"/>
    <mergeCell ref="E9:G9"/>
    <mergeCell ref="D13:E13"/>
    <mergeCell ref="F13:H13"/>
    <mergeCell ref="I13:K13"/>
    <mergeCell ref="J3:K3"/>
    <mergeCell ref="C4:D4"/>
    <mergeCell ref="E4:F4"/>
    <mergeCell ref="H6:I6"/>
    <mergeCell ref="J6:K6"/>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V103"/>
  <sheetViews>
    <sheetView showGridLines="0" showZeros="0" zoomScaleSheetLayoutView="100" workbookViewId="0">
      <pane xSplit="1" ySplit="12" topLeftCell="B13" activePane="bottomRight" state="frozen"/>
      <selection pane="topRight"/>
      <selection pane="bottomLeft"/>
      <selection pane="bottomRight" activeCell="K14" sqref="K14"/>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3" width="8.09765625" style="40"/>
    <col min="14" max="14" width="8.19921875" style="40" bestFit="1" customWidth="1"/>
    <col min="15" max="16384" width="8.09765625" style="40"/>
  </cols>
  <sheetData>
    <row r="1" spans="1:13" ht="15.6" customHeight="1">
      <c r="C1" s="174" t="s">
        <v>139</v>
      </c>
      <c r="D1" s="174"/>
      <c r="E1" s="174"/>
      <c r="F1" s="174"/>
      <c r="G1" s="200"/>
      <c r="H1" s="200"/>
    </row>
    <row r="2" spans="1:13" ht="15.6" customHeight="1">
      <c r="C2" s="175" t="s">
        <v>210</v>
      </c>
      <c r="D2" s="180" t="s">
        <v>65</v>
      </c>
      <c r="E2" s="504" t="s">
        <v>66</v>
      </c>
      <c r="F2" s="505"/>
      <c r="G2" s="199"/>
      <c r="H2" s="200"/>
      <c r="K2" s="209" t="s">
        <v>323</v>
      </c>
    </row>
    <row r="3" spans="1:13" ht="15.6" customHeight="1">
      <c r="C3" s="501" t="str">
        <f>'収支報告書（1月）'!I15</f>
        <v>面積・単価で按分</v>
      </c>
      <c r="D3" s="181" t="s">
        <v>140</v>
      </c>
      <c r="E3" s="181" t="s">
        <v>40</v>
      </c>
      <c r="F3" s="181" t="s">
        <v>141</v>
      </c>
      <c r="G3" s="199"/>
      <c r="H3" s="200"/>
      <c r="K3" s="210" t="s">
        <v>119</v>
      </c>
    </row>
    <row r="4" spans="1:13" ht="15.6" customHeight="1">
      <c r="C4" s="502"/>
      <c r="D4" s="182">
        <f>'収支報告書（1月）'!E41</f>
        <v>0</v>
      </c>
      <c r="E4" s="182">
        <f>'収支報告書（1月）'!G41</f>
        <v>0</v>
      </c>
      <c r="F4" s="182">
        <f>'収支報告書（1月）'!I41</f>
        <v>0</v>
      </c>
      <c r="G4" s="201"/>
      <c r="H4" s="200"/>
    </row>
    <row r="5" spans="1:13" ht="15.6" customHeight="1">
      <c r="C5" s="174"/>
      <c r="D5" s="183" t="s">
        <v>145</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82</v>
      </c>
      <c r="D9" s="43"/>
      <c r="E9" s="44" t="s">
        <v>28</v>
      </c>
      <c r="F9" s="506" t="str">
        <f>基本情報!C7</f>
        <v>魚沼集落協定</v>
      </c>
      <c r="G9" s="506"/>
      <c r="H9" s="98" t="s">
        <v>20</v>
      </c>
      <c r="I9" s="103"/>
      <c r="J9" s="43"/>
    </row>
    <row r="10" spans="1:13" ht="15" customHeight="1">
      <c r="A10" s="116"/>
      <c r="B10" s="168"/>
      <c r="C10" s="176"/>
      <c r="D10" s="185" t="s">
        <v>65</v>
      </c>
      <c r="E10" s="437" t="s">
        <v>66</v>
      </c>
      <c r="F10" s="436"/>
      <c r="G10" s="374" t="s">
        <v>70</v>
      </c>
      <c r="H10" s="507"/>
      <c r="I10" s="103"/>
      <c r="J10" s="43"/>
    </row>
    <row r="11" spans="1:13" s="41" customFormat="1" ht="15" customHeight="1">
      <c r="A11" s="117"/>
      <c r="B11" s="161"/>
      <c r="C11" s="125" t="s">
        <v>54</v>
      </c>
      <c r="D11" s="186" t="s">
        <v>62</v>
      </c>
      <c r="E11" s="137" t="s">
        <v>62</v>
      </c>
      <c r="F11" s="125" t="s">
        <v>61</v>
      </c>
      <c r="G11" s="73" t="s">
        <v>62</v>
      </c>
      <c r="H11" s="50" t="s">
        <v>61</v>
      </c>
      <c r="I11" s="104"/>
      <c r="J11" s="44"/>
      <c r="K11" s="211" t="s">
        <v>213</v>
      </c>
    </row>
    <row r="12" spans="1:13" s="41" customFormat="1" ht="15" customHeight="1">
      <c r="A12" s="117"/>
      <c r="B12" s="161"/>
      <c r="C12" s="119">
        <f>細目書内訳!B13</f>
        <v>0</v>
      </c>
      <c r="D12" s="187" t="s">
        <v>72</v>
      </c>
      <c r="E12" s="138" t="s">
        <v>75</v>
      </c>
      <c r="F12" s="119" t="s">
        <v>80</v>
      </c>
      <c r="G12" s="75" t="s">
        <v>60</v>
      </c>
      <c r="H12" s="205" t="s">
        <v>80</v>
      </c>
      <c r="I12" s="104"/>
      <c r="J12" s="44"/>
      <c r="K12" s="212" t="s">
        <v>211</v>
      </c>
    </row>
    <row r="13" spans="1:13" s="42" customFormat="1" ht="15" customHeight="1">
      <c r="A13" s="171" t="s">
        <v>246</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247</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248</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249</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251</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180</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222</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252</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110</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503" t="s">
        <v>149</v>
      </c>
      <c r="N21" s="503"/>
      <c r="O21" s="503"/>
      <c r="P21" s="503"/>
      <c r="Q21" s="503"/>
      <c r="R21" s="503"/>
    </row>
    <row r="22" spans="1:22" s="42" customFormat="1" ht="15" customHeight="1">
      <c r="A22" s="171" t="s">
        <v>255</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503"/>
      <c r="N22" s="503"/>
      <c r="O22" s="503"/>
      <c r="P22" s="503"/>
      <c r="Q22" s="503"/>
      <c r="R22" s="503"/>
    </row>
    <row r="23" spans="1:22" s="42" customFormat="1" ht="15" customHeight="1">
      <c r="A23" s="171" t="s">
        <v>257</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349</v>
      </c>
      <c r="U23" s="219" t="s">
        <v>244</v>
      </c>
      <c r="V23" s="219"/>
    </row>
    <row r="24" spans="1:22" s="42" customFormat="1" ht="15" customHeight="1">
      <c r="A24" s="171" t="s">
        <v>258</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372</v>
      </c>
    </row>
    <row r="25" spans="1:22" s="42" customFormat="1" ht="15" customHeight="1">
      <c r="A25" s="171" t="s">
        <v>260</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373</v>
      </c>
    </row>
    <row r="26" spans="1:22" s="42" customFormat="1" ht="15" customHeight="1">
      <c r="A26" s="171" t="s">
        <v>261</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262</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374</v>
      </c>
    </row>
    <row r="28" spans="1:22" s="42" customFormat="1" ht="15" customHeight="1">
      <c r="A28" s="171" t="s">
        <v>264</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265</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266</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267</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503" t="s">
        <v>0</v>
      </c>
      <c r="N32" s="503"/>
      <c r="O32" s="503"/>
      <c r="P32" s="503"/>
      <c r="Q32" s="503"/>
      <c r="R32" s="503"/>
    </row>
    <row r="33" spans="1:18" s="42" customFormat="1" ht="15" customHeight="1">
      <c r="A33" s="171" t="s">
        <v>268</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503"/>
      <c r="N33" s="503"/>
      <c r="O33" s="503"/>
      <c r="P33" s="503"/>
      <c r="Q33" s="503"/>
      <c r="R33" s="503"/>
    </row>
    <row r="34" spans="1:18" s="42" customFormat="1" ht="15" customHeight="1">
      <c r="A34" s="171" t="s">
        <v>100</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294</v>
      </c>
    </row>
    <row r="35" spans="1:18" s="42" customFormat="1" ht="15" customHeight="1">
      <c r="A35" s="171" t="s">
        <v>269</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287</v>
      </c>
    </row>
    <row r="36" spans="1:18" s="42" customFormat="1" ht="15" customHeight="1">
      <c r="A36" s="171" t="s">
        <v>270</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289</v>
      </c>
    </row>
    <row r="37" spans="1:18" s="42" customFormat="1" ht="15" customHeight="1">
      <c r="A37" s="171" t="s">
        <v>271</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272</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238</v>
      </c>
    </row>
    <row r="39" spans="1:18" s="42" customFormat="1" ht="15" customHeight="1">
      <c r="A39" s="171" t="s">
        <v>273</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122</v>
      </c>
    </row>
    <row r="40" spans="1:18" s="42" customFormat="1" ht="15" customHeight="1">
      <c r="A40" s="171" t="s">
        <v>136</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274</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289</v>
      </c>
    </row>
    <row r="42" spans="1:18" s="42" customFormat="1" ht="15" customHeight="1">
      <c r="A42" s="171" t="s">
        <v>278</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customHeight="1">
      <c r="A43" s="171" t="s">
        <v>263</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411</v>
      </c>
    </row>
    <row r="44" spans="1:18" s="42" customFormat="1" ht="15" customHeight="1">
      <c r="A44" s="171" t="s">
        <v>343</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customHeight="1">
      <c r="A45" s="171" t="s">
        <v>350</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customHeight="1">
      <c r="A46" s="171" t="s">
        <v>351</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customHeight="1">
      <c r="A47" s="171" t="s">
        <v>352</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customHeight="1">
      <c r="A48" s="171" t="s">
        <v>284</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customHeight="1">
      <c r="A49" s="171" t="s">
        <v>177</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customHeight="1">
      <c r="A50" s="171" t="s">
        <v>354</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customHeight="1">
      <c r="A51" s="171" t="s">
        <v>130</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customHeight="1">
      <c r="A52" s="171" t="s">
        <v>167</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customHeight="1">
      <c r="A53" s="171" t="s">
        <v>355</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customHeight="1">
      <c r="A54" s="171" t="s">
        <v>356</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customHeight="1">
      <c r="A55" s="171" t="s">
        <v>317</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customHeight="1">
      <c r="A56" s="171" t="s">
        <v>357</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customHeight="1">
      <c r="A57" s="171" t="s">
        <v>276</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customHeight="1">
      <c r="A59" s="171" t="s">
        <v>358</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customHeight="1">
      <c r="A60" s="171" t="s">
        <v>359</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customHeight="1">
      <c r="A61" s="171" t="s">
        <v>360</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customHeight="1">
      <c r="A62" s="171" t="s">
        <v>361</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customHeight="1">
      <c r="A63" s="171" t="s">
        <v>224</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customHeight="1">
      <c r="A64" s="171" t="s">
        <v>375</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customHeight="1">
      <c r="A65" s="171" t="s">
        <v>376</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customHeight="1">
      <c r="A66" s="171" t="s">
        <v>333</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customHeight="1">
      <c r="A67" s="171" t="s">
        <v>73</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customHeight="1">
      <c r="A68" s="171" t="s">
        <v>192</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customHeight="1">
      <c r="A69" s="171" t="s">
        <v>369</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customHeight="1">
      <c r="A70" s="171" t="s">
        <v>377</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customHeight="1">
      <c r="A71" s="171" t="s">
        <v>378</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customHeight="1">
      <c r="A72" s="171" t="s">
        <v>205</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customHeight="1">
      <c r="A73" s="171" t="s">
        <v>199</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customHeight="1">
      <c r="A74" s="171" t="s">
        <v>379</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customHeight="1">
      <c r="A75" s="171" t="s">
        <v>380</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customHeight="1">
      <c r="A76" s="171" t="s">
        <v>319</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customHeight="1">
      <c r="A77" s="171" t="s">
        <v>129</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customHeight="1">
      <c r="A78" s="171" t="s">
        <v>381</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customHeight="1">
      <c r="A79" s="171" t="s">
        <v>382</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customHeight="1">
      <c r="A80" s="171" t="s">
        <v>383</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customHeight="1">
      <c r="A81" s="171" t="s">
        <v>384</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customHeight="1">
      <c r="A82" s="171" t="s">
        <v>385</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customHeight="1">
      <c r="A83" s="171" t="s">
        <v>256</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customHeight="1">
      <c r="A85" s="171" t="s">
        <v>386</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customHeight="1">
      <c r="A86" s="171" t="s">
        <v>219</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customHeight="1">
      <c r="A87" s="171" t="s">
        <v>387</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customHeight="1">
      <c r="A88" s="171" t="s">
        <v>189</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customHeight="1">
      <c r="A89" s="171" t="s">
        <v>288</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customHeight="1">
      <c r="A90" s="171" t="s">
        <v>388</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customHeight="1">
      <c r="A91" s="171" t="s">
        <v>389</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customHeight="1">
      <c r="A92" s="171" t="s">
        <v>390</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customHeight="1">
      <c r="A93" s="171" t="s">
        <v>347</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customHeight="1">
      <c r="A94" s="171" t="s">
        <v>391</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customHeight="1">
      <c r="A95" s="171" t="s">
        <v>392</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customHeight="1">
      <c r="A96" s="171" t="s">
        <v>393</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customHeight="1">
      <c r="A97" s="171" t="s">
        <v>326</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customHeight="1">
      <c r="A98" s="171" t="s">
        <v>259</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customHeight="1">
      <c r="A99" s="171" t="s">
        <v>296</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customHeight="1">
      <c r="A101" s="171" t="s">
        <v>353</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scale="97" fitToHeight="2"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D14" sqref="D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139</v>
      </c>
      <c r="C1" s="174"/>
      <c r="D1" s="174"/>
      <c r="E1" s="174"/>
      <c r="F1" s="174"/>
      <c r="G1" s="174"/>
      <c r="H1" s="174"/>
      <c r="I1" s="200"/>
      <c r="J1" s="200"/>
    </row>
    <row r="2" spans="1:15" ht="15.6" customHeight="1">
      <c r="B2" s="175" t="s">
        <v>210</v>
      </c>
      <c r="C2" s="180" t="s">
        <v>65</v>
      </c>
      <c r="D2" s="504" t="s">
        <v>66</v>
      </c>
      <c r="E2" s="511"/>
      <c r="F2" s="511"/>
      <c r="G2" s="511"/>
      <c r="H2" s="505"/>
      <c r="I2" s="199"/>
      <c r="J2" s="200"/>
      <c r="M2" s="209" t="s">
        <v>403</v>
      </c>
    </row>
    <row r="3" spans="1:15" ht="15.6" customHeight="1">
      <c r="B3" s="501" t="str">
        <f>'収支報告書（1月）'!I15</f>
        <v>面積・単価で按分</v>
      </c>
      <c r="C3" s="181" t="s">
        <v>140</v>
      </c>
      <c r="D3" s="181" t="s">
        <v>27</v>
      </c>
      <c r="E3" s="181" t="s">
        <v>312</v>
      </c>
      <c r="F3" s="181" t="s">
        <v>313</v>
      </c>
      <c r="G3" s="181" t="s">
        <v>314</v>
      </c>
      <c r="H3" s="181" t="s">
        <v>141</v>
      </c>
      <c r="I3" s="199"/>
      <c r="J3" s="200"/>
      <c r="M3" s="209" t="s">
        <v>404</v>
      </c>
    </row>
    <row r="4" spans="1:15" ht="15.6" customHeight="1">
      <c r="B4" s="502"/>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145</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13" t="s">
        <v>410</v>
      </c>
      <c r="E8" s="514"/>
      <c r="F8" s="515"/>
      <c r="G8" s="43"/>
      <c r="H8" s="43"/>
      <c r="I8" s="43"/>
      <c r="J8" s="43"/>
      <c r="K8" s="43"/>
      <c r="L8" s="43"/>
    </row>
    <row r="9" spans="1:15" ht="22.5" customHeight="1" thickBot="1">
      <c r="A9" s="43"/>
      <c r="B9" s="510" t="s">
        <v>321</v>
      </c>
      <c r="C9" s="510"/>
      <c r="D9" s="516"/>
      <c r="E9" s="517"/>
      <c r="F9" s="518"/>
      <c r="G9" s="44" t="s">
        <v>28</v>
      </c>
      <c r="H9" s="506" t="str">
        <f>基本情報!C7</f>
        <v>魚沼集落協定</v>
      </c>
      <c r="I9" s="506"/>
      <c r="J9" s="98" t="s">
        <v>20</v>
      </c>
      <c r="K9" s="43"/>
      <c r="L9" s="43"/>
    </row>
    <row r="10" spans="1:15" ht="15" customHeight="1">
      <c r="A10" s="43"/>
      <c r="B10" s="176"/>
      <c r="C10" s="185" t="s">
        <v>65</v>
      </c>
      <c r="D10" s="478" t="s">
        <v>66</v>
      </c>
      <c r="E10" s="373"/>
      <c r="F10" s="373"/>
      <c r="G10" s="377"/>
      <c r="H10" s="436"/>
      <c r="I10" s="374" t="s">
        <v>70</v>
      </c>
      <c r="J10" s="507"/>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08" t="s">
        <v>213</v>
      </c>
    </row>
    <row r="12" spans="1:15" s="41" customFormat="1" ht="15" customHeight="1">
      <c r="A12" s="44"/>
      <c r="B12" s="221"/>
      <c r="C12" s="222"/>
      <c r="D12" s="74"/>
      <c r="E12" s="51" t="s">
        <v>308</v>
      </c>
      <c r="F12" s="51" t="s">
        <v>154</v>
      </c>
      <c r="G12" s="51" t="s">
        <v>253</v>
      </c>
      <c r="H12" s="81"/>
      <c r="I12" s="74"/>
      <c r="J12" s="231"/>
      <c r="K12" s="44"/>
      <c r="L12" s="44"/>
      <c r="M12" s="509"/>
    </row>
    <row r="13" spans="1:15" s="41" customFormat="1" ht="15" customHeight="1">
      <c r="A13" s="44"/>
      <c r="B13" s="119">
        <f>入力シート!B11</f>
        <v>0</v>
      </c>
      <c r="C13" s="187" t="s">
        <v>72</v>
      </c>
      <c r="D13" s="100" t="s">
        <v>412</v>
      </c>
      <c r="E13" s="52" t="s">
        <v>207</v>
      </c>
      <c r="F13" s="52" t="s">
        <v>309</v>
      </c>
      <c r="G13" s="52" t="s">
        <v>286</v>
      </c>
      <c r="H13" s="64" t="s">
        <v>80</v>
      </c>
      <c r="I13" s="75" t="s">
        <v>60</v>
      </c>
      <c r="J13" s="205" t="s">
        <v>80</v>
      </c>
      <c r="K13" s="44"/>
      <c r="L13" s="44"/>
      <c r="M13" s="212" t="s">
        <v>211</v>
      </c>
    </row>
    <row r="14" spans="1:15" s="42" customFormat="1" ht="18" customHeight="1">
      <c r="A14" s="45" t="s">
        <v>246</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247</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248</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249</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251</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180</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222</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503" t="s">
        <v>149</v>
      </c>
      <c r="P20" s="503"/>
      <c r="Q20" s="503"/>
      <c r="R20" s="503"/>
      <c r="S20" s="503"/>
      <c r="T20" s="503"/>
    </row>
    <row r="21" spans="1:24" s="42" customFormat="1" ht="18" customHeight="1">
      <c r="A21" s="45" t="s">
        <v>252</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503"/>
      <c r="P21" s="503"/>
      <c r="Q21" s="503"/>
      <c r="R21" s="503"/>
      <c r="S21" s="503"/>
      <c r="T21" s="503"/>
    </row>
    <row r="22" spans="1:24" s="42" customFormat="1" ht="18" customHeight="1">
      <c r="A22" s="45" t="s">
        <v>110</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349</v>
      </c>
      <c r="W22" s="512" t="s">
        <v>244</v>
      </c>
      <c r="X22" s="512"/>
    </row>
    <row r="23" spans="1:24" s="42" customFormat="1" ht="18" customHeight="1">
      <c r="A23" s="45" t="s">
        <v>255</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372</v>
      </c>
    </row>
    <row r="24" spans="1:24" s="42" customFormat="1" ht="18" customHeight="1">
      <c r="A24" s="45" t="s">
        <v>257</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373</v>
      </c>
    </row>
    <row r="25" spans="1:24" s="42" customFormat="1" ht="18" customHeight="1">
      <c r="A25" s="45" t="s">
        <v>258</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260</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374</v>
      </c>
    </row>
    <row r="27" spans="1:24" s="42" customFormat="1" ht="18" customHeight="1">
      <c r="A27" s="45" t="s">
        <v>261</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262</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264</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265</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503" t="s">
        <v>0</v>
      </c>
      <c r="P30" s="503"/>
      <c r="Q30" s="503"/>
      <c r="R30" s="503"/>
      <c r="S30" s="503"/>
      <c r="T30" s="503"/>
    </row>
    <row r="31" spans="1:24" s="42" customFormat="1" ht="18" customHeight="1">
      <c r="A31" s="45" t="s">
        <v>266</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503"/>
      <c r="P31" s="503"/>
      <c r="Q31" s="503"/>
      <c r="R31" s="503"/>
      <c r="S31" s="503"/>
      <c r="T31" s="503"/>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294</v>
      </c>
    </row>
    <row r="33" spans="1:16" s="42" customFormat="1" ht="18" customHeight="1">
      <c r="A33" s="45" t="s">
        <v>267</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287</v>
      </c>
    </row>
    <row r="34" spans="1:16" s="42" customFormat="1" ht="18" customHeight="1">
      <c r="A34" s="45" t="s">
        <v>268</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289</v>
      </c>
    </row>
    <row r="35" spans="1:16" s="42" customFormat="1" ht="18" customHeight="1">
      <c r="A35" s="45" t="s">
        <v>100</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269</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238</v>
      </c>
    </row>
    <row r="37" spans="1:16" s="42" customFormat="1" ht="18" customHeight="1">
      <c r="A37" s="45" t="s">
        <v>270</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122</v>
      </c>
    </row>
    <row r="38" spans="1:16" s="42" customFormat="1" ht="18" customHeight="1">
      <c r="A38" s="45" t="s">
        <v>271</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272</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289</v>
      </c>
    </row>
    <row r="40" spans="1:16" s="42" customFormat="1" ht="18" customHeight="1">
      <c r="A40" s="45" t="s">
        <v>273</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136</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411</v>
      </c>
    </row>
    <row r="42" spans="1:16" s="42" customFormat="1" ht="18" customHeight="1">
      <c r="A42" s="45" t="s">
        <v>274</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278</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263</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343</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350</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351</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352</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284</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177</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354</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130</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167</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355</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356</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317</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357</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276</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358</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359</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360</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361</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224</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375</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376</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333</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73</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192</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369</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377</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378</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205</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199</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379</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380</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319</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129</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381</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382</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383</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384</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385</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256</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386</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219</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387</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189</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288</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388</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389</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390</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347</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391</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392</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393</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326</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259</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296</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353</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D2:H2"/>
    <mergeCell ref="H9:I9"/>
    <mergeCell ref="D10:H10"/>
    <mergeCell ref="I10:J10"/>
    <mergeCell ref="W22:X22"/>
    <mergeCell ref="D8:F9"/>
    <mergeCell ref="B3:B4"/>
    <mergeCell ref="M11:M12"/>
    <mergeCell ref="O20:T21"/>
    <mergeCell ref="O30:T31"/>
    <mergeCell ref="B9:C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19">
        <f>基本情報!C5</f>
        <v>7</v>
      </c>
      <c r="E3" s="519"/>
      <c r="F3" s="520" t="s">
        <v>116</v>
      </c>
      <c r="G3" s="520"/>
      <c r="H3" s="520"/>
      <c r="I3" s="520"/>
      <c r="J3" s="238"/>
      <c r="K3" s="290"/>
      <c r="M3" s="292" t="s">
        <v>15</v>
      </c>
      <c r="N3" s="298"/>
      <c r="O3" s="298"/>
    </row>
    <row r="4" spans="2:15" ht="36" customHeight="1">
      <c r="B4" s="235"/>
      <c r="C4" s="239"/>
      <c r="D4" s="239"/>
      <c r="E4" s="239"/>
      <c r="F4" s="270" t="s">
        <v>85</v>
      </c>
      <c r="G4" s="521" t="str">
        <f>基本情報!C7</f>
        <v>魚沼集落協定</v>
      </c>
      <c r="H4" s="521"/>
      <c r="I4" s="521"/>
      <c r="J4" s="521"/>
      <c r="K4" s="290"/>
      <c r="M4" s="233" t="s">
        <v>143</v>
      </c>
    </row>
    <row r="5" spans="2:15" ht="21" customHeight="1">
      <c r="B5" s="235"/>
      <c r="C5" s="240" t="s">
        <v>87</v>
      </c>
      <c r="D5" s="239"/>
      <c r="E5" s="239"/>
      <c r="F5" s="239"/>
      <c r="G5" s="239"/>
      <c r="H5" s="239"/>
      <c r="I5" s="522" t="s">
        <v>88</v>
      </c>
      <c r="J5" s="522"/>
      <c r="K5" s="290"/>
    </row>
    <row r="6" spans="2:15" ht="21" customHeight="1">
      <c r="B6" s="235"/>
      <c r="C6" s="241" t="s">
        <v>83</v>
      </c>
      <c r="D6" s="254" t="s">
        <v>89</v>
      </c>
      <c r="E6" s="523" t="s">
        <v>90</v>
      </c>
      <c r="F6" s="524"/>
      <c r="G6" s="524"/>
      <c r="H6" s="524"/>
      <c r="I6" s="524"/>
      <c r="J6" s="525"/>
      <c r="K6" s="290"/>
    </row>
    <row r="7" spans="2:15" ht="22.8" customHeight="1">
      <c r="B7" s="235"/>
      <c r="C7" s="242" t="s">
        <v>92</v>
      </c>
      <c r="D7" s="255">
        <f>SUMIFS(出納簿!F:F,出納簿!D:D,"〇",出納簿!E:E,C7)</f>
        <v>0</v>
      </c>
      <c r="E7" s="526">
        <f>基本情報!C5</f>
        <v>7</v>
      </c>
      <c r="F7" s="527"/>
      <c r="G7" s="528" t="s">
        <v>55</v>
      </c>
      <c r="H7" s="528"/>
      <c r="I7" s="528"/>
      <c r="J7" s="529"/>
      <c r="K7" s="290"/>
    </row>
    <row r="8" spans="2:15" ht="22.8" customHeight="1">
      <c r="B8" s="235"/>
      <c r="C8" s="242" t="s">
        <v>206</v>
      </c>
      <c r="D8" s="256">
        <v>0</v>
      </c>
      <c r="E8" s="530"/>
      <c r="F8" s="531"/>
      <c r="G8" s="531"/>
      <c r="H8" s="531"/>
      <c r="I8" s="531"/>
      <c r="J8" s="532"/>
      <c r="K8" s="290"/>
      <c r="L8" s="233" t="s">
        <v>146</v>
      </c>
      <c r="M8" s="233" t="s">
        <v>303</v>
      </c>
    </row>
    <row r="9" spans="2:15" ht="22.8" customHeight="1">
      <c r="B9" s="235"/>
      <c r="C9" s="242" t="s">
        <v>163</v>
      </c>
      <c r="D9" s="256">
        <v>0</v>
      </c>
      <c r="E9" s="530"/>
      <c r="F9" s="531"/>
      <c r="G9" s="531"/>
      <c r="H9" s="531"/>
      <c r="I9" s="531"/>
      <c r="J9" s="532"/>
      <c r="K9" s="290"/>
      <c r="L9" s="233" t="s">
        <v>146</v>
      </c>
      <c r="M9" s="233" t="s">
        <v>304</v>
      </c>
    </row>
    <row r="10" spans="2:15" ht="22.8" customHeight="1">
      <c r="B10" s="235"/>
      <c r="C10" s="242" t="s">
        <v>44</v>
      </c>
      <c r="D10" s="255">
        <f>SUMIFS(出納簿!F:F,出納簿!D:D,"〇",出納簿!E:E,C10)</f>
        <v>0</v>
      </c>
      <c r="E10" s="530"/>
      <c r="F10" s="531"/>
      <c r="G10" s="531"/>
      <c r="H10" s="531"/>
      <c r="I10" s="531"/>
      <c r="J10" s="532"/>
      <c r="K10" s="290"/>
    </row>
    <row r="11" spans="2:15" ht="22.8" customHeight="1">
      <c r="B11" s="235"/>
      <c r="C11" s="243" t="s">
        <v>171</v>
      </c>
      <c r="D11" s="255">
        <f>SUMIFS(出納簿!F:F,出納簿!D:D,"〇",出納簿!E:E,C11)</f>
        <v>0</v>
      </c>
      <c r="E11" s="530"/>
      <c r="F11" s="531"/>
      <c r="G11" s="531"/>
      <c r="H11" s="531"/>
      <c r="I11" s="531"/>
      <c r="J11" s="532"/>
      <c r="K11" s="290"/>
      <c r="M11" s="293"/>
    </row>
    <row r="12" spans="2:15" ht="27" customHeight="1">
      <c r="B12" s="235"/>
      <c r="C12" s="242" t="s">
        <v>51</v>
      </c>
      <c r="D12" s="257">
        <f>SUM(D7:D11)</f>
        <v>0</v>
      </c>
      <c r="E12" s="533"/>
      <c r="F12" s="534"/>
      <c r="G12" s="534"/>
      <c r="H12" s="534"/>
      <c r="I12" s="534"/>
      <c r="J12" s="535"/>
      <c r="K12" s="290"/>
    </row>
    <row r="13" spans="2:15" ht="21" customHeight="1">
      <c r="B13" s="235"/>
      <c r="C13" s="239"/>
      <c r="D13" s="239"/>
      <c r="E13" s="239"/>
      <c r="F13" s="239"/>
      <c r="G13" s="239"/>
      <c r="H13" s="239"/>
      <c r="I13" s="239"/>
      <c r="J13" s="239"/>
      <c r="K13" s="290"/>
    </row>
    <row r="14" spans="2:15" ht="21" customHeight="1">
      <c r="B14" s="235"/>
      <c r="C14" s="240" t="s">
        <v>74</v>
      </c>
      <c r="D14" s="239"/>
      <c r="E14" s="239"/>
      <c r="F14" s="239"/>
      <c r="G14" s="239"/>
      <c r="H14" s="239"/>
      <c r="I14" s="522" t="s">
        <v>88</v>
      </c>
      <c r="J14" s="522"/>
      <c r="K14" s="290"/>
    </row>
    <row r="15" spans="2:15" ht="21" customHeight="1">
      <c r="B15" s="235"/>
      <c r="C15" s="241" t="s">
        <v>83</v>
      </c>
      <c r="D15" s="254" t="s">
        <v>89</v>
      </c>
      <c r="E15" s="523" t="s">
        <v>90</v>
      </c>
      <c r="F15" s="524"/>
      <c r="G15" s="524"/>
      <c r="H15" s="524"/>
      <c r="I15" s="524"/>
      <c r="J15" s="525"/>
      <c r="K15" s="290"/>
    </row>
    <row r="16" spans="2:15" ht="19.5" customHeight="1">
      <c r="B16" s="235"/>
      <c r="C16" s="541" t="s">
        <v>93</v>
      </c>
      <c r="D16" s="543">
        <f>SUMIFS(出納簿!G:G,出納簿!D:D,"〇",出納簿!E:E,C16)</f>
        <v>0</v>
      </c>
      <c r="E16" s="536" t="s">
        <v>57</v>
      </c>
      <c r="F16" s="536"/>
      <c r="G16" s="536"/>
      <c r="H16" s="536"/>
      <c r="I16" s="279"/>
      <c r="J16" s="282" t="s">
        <v>39</v>
      </c>
      <c r="K16" s="290"/>
      <c r="L16" s="233" t="s">
        <v>146</v>
      </c>
      <c r="M16" s="233" t="s">
        <v>162</v>
      </c>
      <c r="O16" s="299" t="s">
        <v>43</v>
      </c>
    </row>
    <row r="17" spans="2:15" ht="19.5" customHeight="1">
      <c r="B17" s="235"/>
      <c r="C17" s="542"/>
      <c r="D17" s="544"/>
      <c r="E17" s="537" t="s">
        <v>26</v>
      </c>
      <c r="F17" s="537"/>
      <c r="G17" s="537"/>
      <c r="H17" s="537"/>
      <c r="I17" s="280" t="e">
        <f>D16/D7*100</f>
        <v>#DIV/0!</v>
      </c>
      <c r="J17" s="283" t="s">
        <v>94</v>
      </c>
      <c r="K17" s="290"/>
      <c r="M17" s="233" t="s">
        <v>402</v>
      </c>
    </row>
    <row r="18" spans="2:15" ht="19.5" customHeight="1">
      <c r="B18" s="235"/>
      <c r="C18" s="243" t="s">
        <v>95</v>
      </c>
      <c r="D18" s="543">
        <f>SUM(I18:I26)</f>
        <v>0</v>
      </c>
      <c r="E18" s="264" t="s">
        <v>22</v>
      </c>
      <c r="F18" s="271"/>
      <c r="G18" s="271"/>
      <c r="H18" s="271"/>
      <c r="I18" s="255">
        <f>SUMIFS(出納簿!G:G,出納簿!D:D,"〇",出納簿!E:E,E18)</f>
        <v>0</v>
      </c>
      <c r="J18" s="284" t="s">
        <v>46</v>
      </c>
      <c r="K18" s="290"/>
    </row>
    <row r="19" spans="2:15" ht="19.5" customHeight="1">
      <c r="B19" s="235"/>
      <c r="C19" s="245" t="s">
        <v>34</v>
      </c>
      <c r="D19" s="545"/>
      <c r="E19" s="265" t="s">
        <v>156</v>
      </c>
      <c r="F19" s="272"/>
      <c r="G19" s="272"/>
      <c r="H19" s="272"/>
      <c r="I19" s="268">
        <f>SUMIFS(出納簿!G:G,出納簿!D:D,"〇",出納簿!E:E,E19)</f>
        <v>0</v>
      </c>
      <c r="J19" s="285" t="s">
        <v>46</v>
      </c>
      <c r="K19" s="290"/>
    </row>
    <row r="20" spans="2:15" ht="19.5" customHeight="1">
      <c r="B20" s="235"/>
      <c r="C20" s="246"/>
      <c r="D20" s="246"/>
      <c r="E20" s="265" t="s">
        <v>170</v>
      </c>
      <c r="F20" s="272"/>
      <c r="G20" s="272"/>
      <c r="H20" s="272"/>
      <c r="I20" s="268">
        <f>SUMIFS(出納簿!G:G,出納簿!D:D,"〇",出納簿!E:E,E20)</f>
        <v>0</v>
      </c>
      <c r="J20" s="285" t="s">
        <v>46</v>
      </c>
      <c r="K20" s="290"/>
    </row>
    <row r="21" spans="2:15" ht="19.5" customHeight="1">
      <c r="B21" s="235"/>
      <c r="C21" s="246"/>
      <c r="D21" s="246"/>
      <c r="E21" s="265" t="s">
        <v>118</v>
      </c>
      <c r="F21" s="272"/>
      <c r="G21" s="272"/>
      <c r="H21" s="272"/>
      <c r="I21" s="268">
        <f>SUMIFS(出納簿!G:G,出納簿!D:D,"〇",出納簿!E:E,E21)</f>
        <v>0</v>
      </c>
      <c r="J21" s="285" t="s">
        <v>46</v>
      </c>
      <c r="K21" s="290"/>
    </row>
    <row r="22" spans="2:15" ht="19.5" customHeight="1">
      <c r="B22" s="235"/>
      <c r="C22" s="246"/>
      <c r="D22" s="246"/>
      <c r="E22" s="265" t="s">
        <v>397</v>
      </c>
      <c r="F22" s="272"/>
      <c r="G22" s="272"/>
      <c r="H22" s="272"/>
      <c r="I22" s="268">
        <f>SUMIFS(出納簿!G:G,出納簿!D:D,"〇",出納簿!E:E,E22)</f>
        <v>0</v>
      </c>
      <c r="J22" s="285" t="s">
        <v>46</v>
      </c>
      <c r="K22" s="290"/>
    </row>
    <row r="23" spans="2:15" ht="19.5" customHeight="1">
      <c r="B23" s="235"/>
      <c r="C23" s="246"/>
      <c r="D23" s="246"/>
      <c r="E23" s="265" t="s">
        <v>172</v>
      </c>
      <c r="F23" s="272"/>
      <c r="G23" s="272"/>
      <c r="H23" s="272"/>
      <c r="I23" s="268">
        <f>SUMIFS(出納簿!G:G,出納簿!D:D,"〇",出納簿!E:E,E23)</f>
        <v>0</v>
      </c>
      <c r="J23" s="285" t="s">
        <v>46</v>
      </c>
      <c r="K23" s="290"/>
    </row>
    <row r="24" spans="2:15" ht="19.5" customHeight="1">
      <c r="B24" s="235"/>
      <c r="C24" s="246"/>
      <c r="D24" s="246"/>
      <c r="E24" s="265" t="s">
        <v>165</v>
      </c>
      <c r="F24" s="272"/>
      <c r="G24" s="272"/>
      <c r="H24" s="272"/>
      <c r="I24" s="268">
        <f>SUMIFS(出納簿!G:G,出納簿!D:D,"〇",出納簿!E:E,E24)</f>
        <v>0</v>
      </c>
      <c r="J24" s="285" t="s">
        <v>46</v>
      </c>
      <c r="K24" s="290"/>
    </row>
    <row r="25" spans="2:15" ht="19.5" customHeight="1">
      <c r="B25" s="235"/>
      <c r="C25" s="246"/>
      <c r="D25" s="246"/>
      <c r="E25" s="265" t="s">
        <v>166</v>
      </c>
      <c r="F25" s="272"/>
      <c r="G25" s="272"/>
      <c r="H25" s="272"/>
      <c r="I25" s="268">
        <f>SUMIFS(出納簿!G:G,出納簿!D:D,"〇",出納簿!E:E,E25)</f>
        <v>0</v>
      </c>
      <c r="J25" s="285" t="s">
        <v>46</v>
      </c>
      <c r="K25" s="290"/>
    </row>
    <row r="26" spans="2:15" ht="19.5" customHeight="1">
      <c r="B26" s="235"/>
      <c r="C26" s="246"/>
      <c r="D26" s="246"/>
      <c r="E26" s="265" t="s">
        <v>168</v>
      </c>
      <c r="F26" s="272"/>
      <c r="G26" s="272"/>
      <c r="H26" s="272"/>
      <c r="I26" s="268">
        <f>SUMIFS(出納簿!G:G,出納簿!D:D,"〇",出納簿!E:E,E26)</f>
        <v>0</v>
      </c>
      <c r="J26" s="285" t="s">
        <v>46</v>
      </c>
      <c r="K26" s="290"/>
    </row>
    <row r="27" spans="2:15" ht="19.5" customHeight="1">
      <c r="B27" s="235"/>
      <c r="C27" s="245" t="s">
        <v>68</v>
      </c>
      <c r="D27" s="546">
        <f>SUM(I27:I28)</f>
        <v>0</v>
      </c>
      <c r="E27" s="265" t="s">
        <v>300</v>
      </c>
      <c r="F27" s="273" t="s">
        <v>216</v>
      </c>
      <c r="G27" s="273"/>
      <c r="H27" s="273"/>
      <c r="I27" s="278"/>
      <c r="J27" s="286" t="s">
        <v>46</v>
      </c>
      <c r="K27" s="290"/>
      <c r="L27" s="233" t="s">
        <v>146</v>
      </c>
      <c r="M27" s="233" t="s">
        <v>160</v>
      </c>
      <c r="O27" s="299" t="s">
        <v>230</v>
      </c>
    </row>
    <row r="28" spans="2:15" ht="19.5" customHeight="1">
      <c r="B28" s="235"/>
      <c r="C28" s="244" t="s">
        <v>96</v>
      </c>
      <c r="D28" s="547"/>
      <c r="E28" s="266" t="s">
        <v>301</v>
      </c>
      <c r="F28" s="274" t="s">
        <v>293</v>
      </c>
      <c r="G28" s="274"/>
      <c r="H28" s="274"/>
      <c r="I28" s="269">
        <f>SUMIFS(出納簿!G:G,出納簿!D:D,"〇",出納簿!E:E,E28)</f>
        <v>0</v>
      </c>
      <c r="J28" s="287" t="s">
        <v>46</v>
      </c>
      <c r="K28" s="290"/>
      <c r="L28" s="233" t="s">
        <v>146</v>
      </c>
      <c r="M28" s="233" t="s">
        <v>161</v>
      </c>
      <c r="O28" s="299" t="s">
        <v>305</v>
      </c>
    </row>
    <row r="29" spans="2:15" ht="19.5" customHeight="1">
      <c r="B29" s="235"/>
      <c r="C29" s="244" t="s">
        <v>198</v>
      </c>
      <c r="D29" s="258">
        <f>I29</f>
        <v>0</v>
      </c>
      <c r="E29" s="267" t="s">
        <v>23</v>
      </c>
      <c r="F29" s="263"/>
      <c r="G29" s="263"/>
      <c r="H29" s="263"/>
      <c r="I29" s="281">
        <f>SUMIFS(出納簿!G:G,出納簿!D:D,"〇",出納簿!E:E,E29)</f>
        <v>0</v>
      </c>
      <c r="J29" s="283" t="s">
        <v>184</v>
      </c>
      <c r="K29" s="290"/>
    </row>
    <row r="30" spans="2:15" ht="36" customHeight="1">
      <c r="B30" s="235"/>
      <c r="C30" s="242" t="s">
        <v>51</v>
      </c>
      <c r="D30" s="257">
        <f>SUM(D16:D29)</f>
        <v>0</v>
      </c>
      <c r="E30" s="533"/>
      <c r="F30" s="534"/>
      <c r="G30" s="534"/>
      <c r="H30" s="534"/>
      <c r="I30" s="534"/>
      <c r="J30" s="535"/>
      <c r="K30" s="290"/>
    </row>
    <row r="31" spans="2:15" ht="21" customHeight="1">
      <c r="B31" s="235"/>
      <c r="C31" s="239"/>
      <c r="D31" s="239"/>
      <c r="E31" s="239"/>
      <c r="F31" s="239"/>
      <c r="G31" s="239"/>
      <c r="H31" s="239"/>
      <c r="I31" s="239"/>
      <c r="J31" s="239"/>
      <c r="K31" s="290"/>
    </row>
    <row r="32" spans="2:15">
      <c r="B32" s="235"/>
      <c r="C32" s="239"/>
      <c r="D32" s="239"/>
      <c r="E32" s="239"/>
      <c r="F32" s="270" t="s">
        <v>85</v>
      </c>
      <c r="G32" s="521" t="str">
        <f>基本情報!C7</f>
        <v>魚沼集落協定</v>
      </c>
      <c r="H32" s="521"/>
      <c r="I32" s="521"/>
      <c r="J32" s="521"/>
      <c r="K32" s="290"/>
      <c r="M32" s="239"/>
      <c r="N32" s="239"/>
      <c r="O32" s="239"/>
    </row>
    <row r="33" spans="2:15" ht="30" customHeight="1">
      <c r="B33" s="235"/>
      <c r="C33" s="239" t="s">
        <v>97</v>
      </c>
      <c r="D33" s="239" t="s">
        <v>98</v>
      </c>
      <c r="E33" s="239"/>
      <c r="F33" s="239"/>
      <c r="G33" s="239"/>
      <c r="H33" s="239"/>
      <c r="I33" s="522" t="s">
        <v>88</v>
      </c>
      <c r="J33" s="522"/>
      <c r="K33" s="290"/>
      <c r="L33" s="233" t="s">
        <v>146</v>
      </c>
      <c r="M33" s="233" t="s">
        <v>193</v>
      </c>
      <c r="N33" s="239"/>
      <c r="O33" s="239"/>
    </row>
    <row r="34" spans="2:15" ht="30" customHeight="1">
      <c r="B34" s="235"/>
      <c r="C34" s="538" t="s">
        <v>99</v>
      </c>
      <c r="D34" s="539"/>
      <c r="E34" s="539"/>
      <c r="F34" s="540"/>
      <c r="G34" s="538" t="s">
        <v>89</v>
      </c>
      <c r="H34" s="540"/>
      <c r="I34" s="539" t="s">
        <v>102</v>
      </c>
      <c r="J34" s="540"/>
      <c r="K34" s="290"/>
      <c r="M34" s="35" t="s">
        <v>191</v>
      </c>
      <c r="N34" s="239"/>
      <c r="O34" s="239"/>
    </row>
    <row r="35" spans="2:15" ht="30" customHeight="1">
      <c r="B35" s="235"/>
      <c r="C35" s="548"/>
      <c r="D35" s="549"/>
      <c r="E35" s="549"/>
      <c r="F35" s="550"/>
      <c r="G35" s="551"/>
      <c r="H35" s="552"/>
      <c r="I35" s="553" t="s">
        <v>128</v>
      </c>
      <c r="J35" s="554"/>
      <c r="K35" s="290"/>
      <c r="M35" s="294" t="s">
        <v>202</v>
      </c>
      <c r="N35" s="239"/>
      <c r="O35" s="239"/>
    </row>
    <row r="36" spans="2:15" ht="30" customHeight="1">
      <c r="B36" s="235"/>
      <c r="C36" s="555"/>
      <c r="D36" s="556"/>
      <c r="E36" s="556"/>
      <c r="F36" s="557"/>
      <c r="G36" s="551"/>
      <c r="H36" s="552"/>
      <c r="I36" s="553" t="s">
        <v>128</v>
      </c>
      <c r="J36" s="554"/>
      <c r="K36" s="290"/>
      <c r="M36" s="294" t="s">
        <v>201</v>
      </c>
      <c r="N36" s="239"/>
      <c r="O36" s="239"/>
    </row>
    <row r="37" spans="2:15" ht="30" customHeight="1">
      <c r="B37" s="235"/>
      <c r="C37" s="555"/>
      <c r="D37" s="556"/>
      <c r="E37" s="556"/>
      <c r="F37" s="557"/>
      <c r="G37" s="551"/>
      <c r="H37" s="552"/>
      <c r="I37" s="553" t="s">
        <v>128</v>
      </c>
      <c r="J37" s="554"/>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97</v>
      </c>
      <c r="D39" s="239" t="s">
        <v>103</v>
      </c>
      <c r="E39" s="239"/>
      <c r="F39" s="239"/>
      <c r="G39" s="239"/>
      <c r="H39" s="239"/>
      <c r="I39" s="558"/>
      <c r="J39" s="558"/>
      <c r="K39" s="290"/>
      <c r="M39" s="239"/>
      <c r="N39" s="239"/>
      <c r="O39" s="239"/>
    </row>
    <row r="40" spans="2:15">
      <c r="B40" s="235"/>
      <c r="C40" s="248"/>
      <c r="D40" s="239"/>
      <c r="E40" s="239"/>
      <c r="F40" s="239"/>
      <c r="G40" s="239"/>
      <c r="H40" s="239"/>
      <c r="I40" s="522" t="s">
        <v>88</v>
      </c>
      <c r="J40" s="522"/>
      <c r="K40" s="290"/>
      <c r="M40" s="239"/>
      <c r="N40" s="239"/>
      <c r="O40" s="239"/>
    </row>
    <row r="41" spans="2:15" ht="27" customHeight="1">
      <c r="B41" s="235"/>
      <c r="C41" s="247" t="s">
        <v>105</v>
      </c>
      <c r="D41" s="259" t="s">
        <v>106</v>
      </c>
      <c r="E41" s="539" t="s">
        <v>107</v>
      </c>
      <c r="F41" s="540"/>
      <c r="G41" s="538" t="s">
        <v>109</v>
      </c>
      <c r="H41" s="539"/>
      <c r="I41" s="539"/>
      <c r="J41" s="540"/>
      <c r="K41" s="290"/>
      <c r="M41" s="296"/>
      <c r="N41" s="239"/>
      <c r="O41" s="239"/>
    </row>
    <row r="42" spans="2:15" ht="27" customHeight="1">
      <c r="B42" s="235"/>
      <c r="C42" s="249" t="s">
        <v>111</v>
      </c>
      <c r="D42" s="260"/>
      <c r="E42" s="559" t="str">
        <f>IF(D42="","",D42)</f>
        <v/>
      </c>
      <c r="F42" s="560"/>
      <c r="G42" s="275" t="s">
        <v>112</v>
      </c>
      <c r="H42" s="561"/>
      <c r="I42" s="561"/>
      <c r="J42" s="562"/>
      <c r="K42" s="290"/>
      <c r="M42" s="297"/>
      <c r="N42" s="239"/>
      <c r="O42" s="239"/>
    </row>
    <row r="43" spans="2:15" ht="27" customHeight="1">
      <c r="B43" s="235"/>
      <c r="C43" s="250" t="s">
        <v>111</v>
      </c>
      <c r="D43" s="261"/>
      <c r="E43" s="563" t="str">
        <f>IF(D43="","",E42+D43)</f>
        <v/>
      </c>
      <c r="F43" s="564"/>
      <c r="G43" s="276" t="s">
        <v>113</v>
      </c>
      <c r="H43" s="565"/>
      <c r="I43" s="565"/>
      <c r="J43" s="288" t="s">
        <v>46</v>
      </c>
      <c r="K43" s="290"/>
      <c r="M43" s="297"/>
      <c r="N43" s="239"/>
      <c r="O43" s="239"/>
    </row>
    <row r="44" spans="2:15" ht="27" customHeight="1">
      <c r="B44" s="235"/>
      <c r="C44" s="251" t="s">
        <v>111</v>
      </c>
      <c r="D44" s="261"/>
      <c r="E44" s="563" t="str">
        <f>IF(D44="","",E43+D44)</f>
        <v/>
      </c>
      <c r="F44" s="564"/>
      <c r="G44" s="566" t="s">
        <v>86</v>
      </c>
      <c r="H44" s="567"/>
      <c r="I44" s="568" t="s">
        <v>111</v>
      </c>
      <c r="J44" s="569"/>
      <c r="K44" s="290"/>
      <c r="M44" s="295"/>
      <c r="N44" s="239"/>
      <c r="O44" s="239"/>
    </row>
    <row r="45" spans="2:15" ht="27" customHeight="1">
      <c r="B45" s="235"/>
      <c r="C45" s="251" t="s">
        <v>111</v>
      </c>
      <c r="D45" s="261"/>
      <c r="E45" s="563" t="str">
        <f>IF(D45="","",E44+D45)</f>
        <v/>
      </c>
      <c r="F45" s="564"/>
      <c r="G45" s="277" t="s">
        <v>112</v>
      </c>
      <c r="H45" s="570"/>
      <c r="I45" s="570"/>
      <c r="J45" s="571"/>
      <c r="K45" s="290"/>
    </row>
    <row r="46" spans="2:15" ht="27" customHeight="1">
      <c r="B46" s="235"/>
      <c r="C46" s="251" t="s">
        <v>111</v>
      </c>
      <c r="D46" s="261"/>
      <c r="E46" s="563" t="str">
        <f>IF(D46="","",E45+D46)</f>
        <v/>
      </c>
      <c r="F46" s="564"/>
      <c r="G46" s="276" t="s">
        <v>113</v>
      </c>
      <c r="H46" s="565"/>
      <c r="I46" s="565"/>
      <c r="J46" s="288" t="s">
        <v>46</v>
      </c>
      <c r="K46" s="290"/>
    </row>
    <row r="47" spans="2:15" ht="27" customHeight="1">
      <c r="B47" s="235"/>
      <c r="C47" s="252" t="s">
        <v>111</v>
      </c>
      <c r="D47" s="262"/>
      <c r="E47" s="572" t="str">
        <f>IF(D47="","",E46+D47)</f>
        <v/>
      </c>
      <c r="F47" s="573"/>
      <c r="G47" s="574" t="s">
        <v>86</v>
      </c>
      <c r="H47" s="575"/>
      <c r="I47" s="576" t="s">
        <v>111</v>
      </c>
      <c r="J47" s="577"/>
      <c r="K47" s="290"/>
    </row>
    <row r="48" spans="2:15">
      <c r="B48" s="236"/>
      <c r="C48" s="253"/>
      <c r="D48" s="253"/>
      <c r="E48" s="253"/>
      <c r="F48" s="253"/>
      <c r="G48" s="253"/>
      <c r="H48" s="253"/>
      <c r="I48" s="253"/>
      <c r="J48" s="253"/>
      <c r="K48" s="291"/>
    </row>
  </sheetData>
  <mergeCells count="53">
    <mergeCell ref="E46:F46"/>
    <mergeCell ref="H46:I46"/>
    <mergeCell ref="E47:F47"/>
    <mergeCell ref="G47:H47"/>
    <mergeCell ref="I47:J47"/>
    <mergeCell ref="E44:F44"/>
    <mergeCell ref="G44:H44"/>
    <mergeCell ref="I44:J44"/>
    <mergeCell ref="E45:F45"/>
    <mergeCell ref="H45:J45"/>
    <mergeCell ref="E41:F41"/>
    <mergeCell ref="G41:J41"/>
    <mergeCell ref="E42:F42"/>
    <mergeCell ref="H42:J42"/>
    <mergeCell ref="E43:F43"/>
    <mergeCell ref="H43:I43"/>
    <mergeCell ref="C37:F37"/>
    <mergeCell ref="G37:H37"/>
    <mergeCell ref="I37:J37"/>
    <mergeCell ref="I39:J39"/>
    <mergeCell ref="I40:J40"/>
    <mergeCell ref="C35:F35"/>
    <mergeCell ref="G35:H35"/>
    <mergeCell ref="I35:J35"/>
    <mergeCell ref="C36:F36"/>
    <mergeCell ref="G36:H36"/>
    <mergeCell ref="I36:J36"/>
    <mergeCell ref="E17:H17"/>
    <mergeCell ref="E30:J30"/>
    <mergeCell ref="G32:J32"/>
    <mergeCell ref="I33:J33"/>
    <mergeCell ref="C34:F34"/>
    <mergeCell ref="G34:H34"/>
    <mergeCell ref="I34:J34"/>
    <mergeCell ref="C16:C17"/>
    <mergeCell ref="D16:D17"/>
    <mergeCell ref="D18:D19"/>
    <mergeCell ref="D27:D28"/>
    <mergeCell ref="E11:J11"/>
    <mergeCell ref="E12:J12"/>
    <mergeCell ref="I14:J14"/>
    <mergeCell ref="E15:J15"/>
    <mergeCell ref="E16:H16"/>
    <mergeCell ref="E7:F7"/>
    <mergeCell ref="G7:J7"/>
    <mergeCell ref="E8:J8"/>
    <mergeCell ref="E9:J9"/>
    <mergeCell ref="E10:J10"/>
    <mergeCell ref="D3:E3"/>
    <mergeCell ref="F3:I3"/>
    <mergeCell ref="G4:J4"/>
    <mergeCell ref="I5:J5"/>
    <mergeCell ref="E6:J6"/>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workbookViewId="0">
      <selection activeCell="C20" sqref="C20"/>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8" t="s">
        <v>223</v>
      </c>
      <c r="B2" s="578"/>
      <c r="C2" s="578"/>
    </row>
    <row r="5" spans="1:3" s="300" customFormat="1" ht="31.8" customHeight="1">
      <c r="A5" s="301" t="s">
        <v>195</v>
      </c>
      <c r="B5" s="301" t="s">
        <v>134</v>
      </c>
      <c r="C5" s="312" t="s">
        <v>142</v>
      </c>
    </row>
    <row r="6" spans="1:3">
      <c r="A6" s="579" t="s">
        <v>11</v>
      </c>
      <c r="B6" s="303" t="s">
        <v>132</v>
      </c>
      <c r="C6" s="313"/>
    </row>
    <row r="7" spans="1:3">
      <c r="A7" s="579"/>
      <c r="B7" s="304" t="s">
        <v>5</v>
      </c>
      <c r="C7" s="314"/>
    </row>
    <row r="8" spans="1:3">
      <c r="A8" s="579"/>
      <c r="B8" s="304" t="s">
        <v>126</v>
      </c>
      <c r="C8" s="314"/>
    </row>
    <row r="9" spans="1:3">
      <c r="A9" s="579"/>
      <c r="B9" s="304" t="s">
        <v>204</v>
      </c>
      <c r="C9" s="314" t="s">
        <v>214</v>
      </c>
    </row>
    <row r="10" spans="1:3">
      <c r="A10" s="579"/>
      <c r="B10" s="304" t="s">
        <v>174</v>
      </c>
      <c r="C10" s="314"/>
    </row>
    <row r="11" spans="1:3">
      <c r="A11" s="580" t="s">
        <v>21</v>
      </c>
      <c r="B11" s="305" t="s">
        <v>21</v>
      </c>
      <c r="C11" s="315"/>
    </row>
    <row r="12" spans="1:3" ht="30" customHeight="1">
      <c r="A12" s="581"/>
      <c r="B12" s="306" t="s">
        <v>208</v>
      </c>
      <c r="C12" s="347" t="s">
        <v>398</v>
      </c>
    </row>
    <row r="13" spans="1:3">
      <c r="A13" s="582" t="s">
        <v>197</v>
      </c>
      <c r="B13" s="307" t="s">
        <v>22</v>
      </c>
      <c r="C13" s="316" t="s">
        <v>220</v>
      </c>
    </row>
    <row r="14" spans="1:3" ht="139.94999999999999" customHeight="1">
      <c r="A14" s="583"/>
      <c r="B14" s="308" t="s">
        <v>156</v>
      </c>
      <c r="C14" s="317" t="s">
        <v>30</v>
      </c>
    </row>
    <row r="15" spans="1:3" ht="64.95" customHeight="1">
      <c r="A15" s="583"/>
      <c r="B15" s="308" t="s">
        <v>170</v>
      </c>
      <c r="C15" s="317" t="s">
        <v>221</v>
      </c>
    </row>
    <row r="16" spans="1:3" ht="36" customHeight="1">
      <c r="A16" s="583"/>
      <c r="B16" s="308" t="s">
        <v>118</v>
      </c>
      <c r="C16" s="317" t="s">
        <v>226</v>
      </c>
    </row>
    <row r="17" spans="1:3" ht="90" customHeight="1">
      <c r="A17" s="583"/>
      <c r="B17" s="308" t="s">
        <v>400</v>
      </c>
      <c r="C17" s="317" t="s">
        <v>399</v>
      </c>
    </row>
    <row r="18" spans="1:3" ht="68.400000000000006" customHeight="1">
      <c r="A18" s="583"/>
      <c r="B18" s="309" t="s">
        <v>172</v>
      </c>
      <c r="C18" s="318" t="s">
        <v>225</v>
      </c>
    </row>
    <row r="19" spans="1:3">
      <c r="A19" s="583"/>
      <c r="B19" s="308" t="s">
        <v>165</v>
      </c>
      <c r="C19" s="319" t="s">
        <v>127</v>
      </c>
    </row>
    <row r="20" spans="1:3" ht="26.4">
      <c r="A20" s="582"/>
      <c r="B20" s="308" t="s">
        <v>78</v>
      </c>
      <c r="C20" s="318" t="s">
        <v>299</v>
      </c>
    </row>
    <row r="21" spans="1:3">
      <c r="A21" s="583"/>
      <c r="B21" s="308" t="s">
        <v>166</v>
      </c>
      <c r="C21" s="320" t="s">
        <v>157</v>
      </c>
    </row>
    <row r="22" spans="1:3">
      <c r="A22" s="583"/>
      <c r="B22" s="310" t="s">
        <v>168</v>
      </c>
      <c r="C22" s="321" t="s">
        <v>187</v>
      </c>
    </row>
    <row r="23" spans="1:3">
      <c r="A23" s="302" t="s">
        <v>198</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2025-12-03T11:09:29Z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