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9D545A0D-2D8D-4D7B-AAC1-C03EBAD827D6}" xr6:coauthVersionLast="47" xr6:coauthVersionMax="47" xr10:uidLastSave="{00000000-0000-0000-0000-000000000000}"/>
  <workbookProtection workbookAlgorithmName="SHA-512" workbookHashValue="FGHX5pJ5X4HZ1jbWIs4UkmFZ+1lkVyh7htfyOs/cWFo4jp+DB8Xabsa5Ut536QiP0eddGnnpp4RDVX2xp5bldA==" workbookSaltValue="blvpxZWNmxQIVAMa/Dmu9Q==" workbookSpinCount="100000" lockStructure="1"/>
  <bookViews>
    <workbookView xWindow="6960" yWindow="1425" windowWidth="21060" windowHeight="13635" xr2:uid="{00000000-000D-0000-FFFF-FFFF00000000}"/>
  </bookViews>
  <sheets>
    <sheet name="入力シート" sheetId="9" r:id="rId1"/>
    <sheet name="settings" sheetId="8" state="hidden" r:id="rId2"/>
  </sheets>
  <definedNames>
    <definedName name="_xlnm.Print_Titles" localSheetId="0">入力シート!$1:$1</definedName>
    <definedName name="希望" localSheetId="0">入力シート!$A$237</definedName>
    <definedName name="許可コード">settings!$A$10:$A$57</definedName>
    <definedName name="主観点日付1">settings!$A$5</definedName>
    <definedName name="主観点日付2">settings!$A$6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7" i="9" l="1"/>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7" i="9"/>
  <c r="A233" i="9"/>
  <c r="A231" i="9"/>
  <c r="A216" i="9"/>
  <c r="A214" i="9"/>
  <c r="A213" i="9"/>
  <c r="A212" i="9"/>
  <c r="A205" i="9"/>
  <c r="A202" i="9"/>
  <c r="A201" i="9"/>
  <c r="A200" i="9"/>
  <c r="A198" i="9"/>
  <c r="A169" i="9"/>
  <c r="A167" i="9"/>
  <c r="A165" i="9"/>
  <c r="A163" i="9"/>
  <c r="A161" i="9"/>
  <c r="A159" i="9"/>
  <c r="A157" i="9"/>
  <c r="A155" i="9"/>
  <c r="A153" i="9"/>
  <c r="A126" i="9"/>
  <c r="A124" i="9"/>
  <c r="A122" i="9"/>
  <c r="A120" i="9"/>
  <c r="A116" i="9"/>
  <c r="A114" i="9"/>
  <c r="A87" i="9"/>
  <c r="A85" i="9"/>
  <c r="A84" i="9"/>
  <c r="A83" i="9"/>
  <c r="A81" i="9"/>
  <c r="A79" i="9"/>
  <c r="A77" i="9"/>
  <c r="A75" i="9"/>
  <c r="A73" i="9"/>
  <c r="A71" i="9"/>
  <c r="A69" i="9"/>
  <c r="A63" i="9"/>
  <c r="A40" i="9"/>
  <c r="A38" i="9"/>
  <c r="A36" i="9"/>
  <c r="A34" i="9"/>
  <c r="A32" i="9"/>
  <c r="A30" i="9"/>
  <c r="A28" i="9"/>
  <c r="A26" i="9"/>
  <c r="A24" i="9"/>
  <c r="A22" i="9"/>
  <c r="A20" i="9"/>
  <c r="AB240" i="9"/>
  <c r="AB241" i="9"/>
  <c r="AB254" i="9"/>
  <c r="AB255" i="9"/>
  <c r="AB256" i="9"/>
  <c r="AB257" i="9"/>
  <c r="AB258" i="9"/>
  <c r="AB259" i="9"/>
  <c r="AB260" i="9"/>
  <c r="AB261" i="9"/>
  <c r="AB238" i="9"/>
  <c r="AB239" i="9" s="1"/>
  <c r="K281" i="9"/>
  <c r="K276" i="9"/>
  <c r="J193" i="9"/>
  <c r="AB251" i="9" l="1"/>
  <c r="AB250" i="9"/>
  <c r="AB249" i="9"/>
  <c r="AB253" i="9"/>
  <c r="AB252" i="9"/>
  <c r="AB248" i="9"/>
  <c r="AB267" i="9"/>
  <c r="AB247" i="9"/>
  <c r="AB266" i="9"/>
  <c r="AB246" i="9"/>
  <c r="AB265" i="9"/>
  <c r="AB245" i="9"/>
  <c r="AB264" i="9"/>
  <c r="AB244" i="9"/>
  <c r="AB263" i="9"/>
  <c r="AB243" i="9"/>
  <c r="AB262" i="9"/>
  <c r="AB242" i="9"/>
  <c r="W239" i="9"/>
  <c r="W240" i="9"/>
  <c r="J234" i="9" l="1"/>
  <c r="I215" i="9"/>
  <c r="J210" i="9"/>
  <c r="D114" i="9"/>
  <c r="D116" i="9" s="1"/>
  <c r="D118" i="9" s="1"/>
  <c r="D120" i="9" s="1"/>
  <c r="D122" i="9" s="1"/>
  <c r="D124" i="9" s="1"/>
  <c r="D126" i="9" s="1"/>
  <c r="A2" i="8" l="1"/>
  <c r="A1" i="8"/>
</calcChain>
</file>

<file path=xl/sharedStrings.xml><?xml version="1.0" encoding="utf-8"?>
<sst xmlns="http://schemas.openxmlformats.org/spreadsheetml/2006/main" count="310" uniqueCount="262">
  <si>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</si>
  <si>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</si>
  <si>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</si>
  <si>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</si>
  <si>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</si>
  <si>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</si>
  <si>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</si>
  <si>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</si>
  <si>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</si>
  <si>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</si>
  <si>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</si>
  <si>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</si>
  <si>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</si>
  <si>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</si>
  <si>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</si>
  <si>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</si>
  <si>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</si>
  <si>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</si>
  <si>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</si>
  <si>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</si>
  <si>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</si>
  <si>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</si>
  <si>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</si>
  <si>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</si>
  <si>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</si>
  <si>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</si>
  <si>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</si>
  <si>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</si>
  <si>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</si>
  <si>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</si>
  <si>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</si>
  <si>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</si>
  <si>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</si>
  <si>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</si>
  <si>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</si>
  <si>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</si>
  <si>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</si>
  <si>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</si>
  <si>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</si>
  <si>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</si>
  <si>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</si>
  <si>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</si>
  <si>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</si>
  <si>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</si>
  <si>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</si>
  <si>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</si>
  <si>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</si>
  <si>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</si>
  <si>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</si>
  <si>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</si>
  <si>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</si>
  <si>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</si>
  <si>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</si>
  <si>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</si>
  <si>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</si>
  <si>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</si>
  <si>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</si>
  <si>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</si>
  <si>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</si>
  <si>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</si>
  <si>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</si>
  <si>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</si>
  <si>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</si>
  <si>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</si>
  <si>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</si>
  <si>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</si>
  <si>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</si>
  <si>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</si>
  <si>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</si>
  <si>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</si>
  <si>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</si>
  <si>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</si>
  <si>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</si>
  <si>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</si>
  <si>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</si>
  <si>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</si>
  <si>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</si>
  <si>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</si>
  <si>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</si>
  <si>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</si>
  <si>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</si>
  <si>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</si>
  <si>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</si>
  <si>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</si>
  <si>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</si>
  <si>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</si>
  <si>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</si>
  <si>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</si>
  <si>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</si>
  <si>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</si>
  <si>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</si>
  <si>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</si>
  <si>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</si>
  <si>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</si>
  <si>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</si>
  <si>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</si>
  <si>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</si>
  <si>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</si>
  <si>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</si>
  <si>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</si>
  <si>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</si>
  <si>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</si>
  <si>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</si>
  <si>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</si>
  <si>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</si>
  <si>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</si>
  <si>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</si>
  <si>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</si>
  <si>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</si>
  <si>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</si>
  <si>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</si>
  <si>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</si>
  <si>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</si>
  <si>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</si>
  <si>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</si>
  <si>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</si>
  <si>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</si>
  <si>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</si>
  <si>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</si>
  <si>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</si>
  <si>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</si>
  <si>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</si>
  <si>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</si>
  <si>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</si>
  <si>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</si>
  <si>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</si>
  <si>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</si>
  <si>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</si>
  <si>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</si>
  <si>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</si>
  <si>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</si>
  <si>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</si>
  <si>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</si>
  <si>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</si>
  <si>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</si>
  <si>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</si>
  <si>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</si>
  <si>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</si>
  <si>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</si>
  <si>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</si>
  <si>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</si>
  <si>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</si>
  <si>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</si>
  <si>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</si>
  <si>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</si>
  <si>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</si>
  <si>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</si>
  <si>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</si>
  <si>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</si>
  <si>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</si>
  <si>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</si>
  <si>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</si>
  <si>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</si>
  <si>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</si>
  <si>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</si>
  <si>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</si>
  <si>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</si>
  <si>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</si>
  <si>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</si>
  <si>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</si>
  <si>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</si>
  <si>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</si>
  <si>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</si>
  <si>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</si>
  <si>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</si>
  <si>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</si>
  <si>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</si>
  <si>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</si>
  <si>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</si>
  <si>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</si>
  <si>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</si>
  <si>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</si>
  <si>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</si>
  <si>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</si>
  <si>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</si>
  <si>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</si>
  <si>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</si>
  <si>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</si>
  <si>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00:国土交通大臣</t>
    <phoneticPr fontId="4"/>
  </si>
  <si>
    <t>例)カブシキガイシャスズキグミ　正式名称を全角カタカナで入力してください。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</si>
  <si>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</si>
  <si>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</si>
  <si>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</si>
  <si>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</si>
  <si>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</si>
  <si>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</si>
  <si>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</si>
  <si>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</si>
  <si>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</si>
  <si>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</si>
  <si>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①</t>
    <phoneticPr fontId="4"/>
  </si>
  <si>
    <t>②</t>
    <phoneticPr fontId="4"/>
  </si>
  <si>
    <t>③</t>
    <phoneticPr fontId="4"/>
  </si>
  <si>
    <t>④</t>
    <phoneticPr fontId="4"/>
  </si>
  <si>
    <t>⑤</t>
    <phoneticPr fontId="4"/>
  </si>
  <si>
    <t>⑥</t>
    <phoneticPr fontId="4"/>
  </si>
  <si>
    <t>主観点</t>
    <rPh sb="0" eb="2">
      <t>シュカン</t>
    </rPh>
    <rPh sb="2" eb="3">
      <t>テン</t>
    </rPh>
    <phoneticPr fontId="4"/>
  </si>
  <si>
    <t>必要となる提出書類</t>
    <rPh sb="0" eb="2">
      <t>ヒツヨウ</t>
    </rPh>
    <rPh sb="5" eb="7">
      <t>テイシュツ</t>
    </rPh>
    <rPh sb="7" eb="9">
      <t>ショルイ</t>
    </rPh>
    <phoneticPr fontId="4"/>
  </si>
  <si>
    <t>希望する主観点</t>
    <phoneticPr fontId="4"/>
  </si>
  <si>
    <t>1級</t>
    <rPh sb="1" eb="2">
      <t>キュウ</t>
    </rPh>
    <phoneticPr fontId="4"/>
  </si>
  <si>
    <t>2級</t>
    <rPh sb="1" eb="2">
      <t>キュウ</t>
    </rPh>
    <phoneticPr fontId="4"/>
  </si>
  <si>
    <t xml:space="preserve">例)カブシキガイシャスズキグミ　ニイガタエイギョウショ
正式名称を全角カタカナで入力してください。支店・営業所名は、１文字空けて入力してください。
</t>
    <phoneticPr fontId="4"/>
  </si>
  <si>
    <t>技術職員数</t>
    <phoneticPr fontId="4"/>
  </si>
  <si>
    <t>にいがた健康経営推進企業登録証</t>
    <rPh sb="4" eb="6">
      <t>ケンコウ</t>
    </rPh>
    <rPh sb="6" eb="8">
      <t>ケイエイ</t>
    </rPh>
    <rPh sb="8" eb="12">
      <t>スイシン</t>
    </rPh>
    <rPh sb="12" eb="15">
      <t>トウロ</t>
    </rPh>
    <phoneticPr fontId="6"/>
  </si>
  <si>
    <t>不要</t>
    <rPh sb="0" eb="2">
      <t>フヨウ</t>
    </rPh>
    <phoneticPr fontId="6"/>
  </si>
  <si>
    <t>健康づくりの取組の推進状況(5点)</t>
    <rPh sb="0" eb="2">
      <t>ケンコウ</t>
    </rPh>
    <rPh sb="6" eb="8">
      <t>トリクミ</t>
    </rPh>
    <rPh sb="9" eb="13">
      <t>スイシン</t>
    </rPh>
    <rPh sb="15" eb="16">
      <t>テ</t>
    </rPh>
    <phoneticPr fontId="6"/>
  </si>
  <si>
    <t>資格審査の申請の日現在において、にいがた健康経営推進企業登録事業実施要領に基づくにいがた健康経営推進企業に登録されている場合</t>
    <rPh sb="28" eb="30">
      <t>トウロク</t>
    </rPh>
    <rPh sb="30" eb="32">
      <t>ジギョウ</t>
    </rPh>
    <rPh sb="32" eb="37">
      <t>ジッシヨ</t>
    </rPh>
    <rPh sb="37" eb="38">
      <t>モト</t>
    </rPh>
    <rPh sb="44" eb="46">
      <t>ケンコウ</t>
    </rPh>
    <rPh sb="46" eb="48">
      <t>ケイエイ</t>
    </rPh>
    <rPh sb="48" eb="52">
      <t>ス</t>
    </rPh>
    <rPh sb="60" eb="62">
      <t>バアイ</t>
    </rPh>
    <phoneticPr fontId="6"/>
  </si>
  <si>
    <t>説明</t>
    <rPh sb="0" eb="2">
      <t>セツメイ</t>
    </rPh>
    <phoneticPr fontId="4"/>
  </si>
  <si>
    <t>例)0000-00-0000　半角の数字とハイフンで入力してください。保有していない場合は、入力する必要はありません。</t>
    <phoneticPr fontId="4"/>
  </si>
  <si>
    <t>1級,2級合計</t>
    <phoneticPr fontId="4"/>
  </si>
  <si>
    <t>年間平均
完成工事高
(千円)</t>
    <phoneticPr fontId="4"/>
  </si>
  <si>
    <t>魚沼市 建設工事入札参加資格審査申請書</t>
    <rPh sb="0" eb="2">
      <t>ウオヌマ</t>
    </rPh>
    <rPh sb="2" eb="3">
      <t>シ</t>
    </rPh>
    <phoneticPr fontId="4"/>
  </si>
  <si>
    <t>リストから選択してください。「する」場合は、委任状の添付が必要です。</t>
    <phoneticPr fontId="4"/>
  </si>
  <si>
    <t>例)株式会社鈴木組　新潟営業所
名簿に登録し、契約書に記載される名称になります。
株式会社、有限会社などは省略せず、正式名称で入力してください。支店・営業所名は、１文字空けて入力してください。</t>
    <rPh sb="10" eb="12">
      <t>ニイガタ</t>
    </rPh>
    <rPh sb="58" eb="60">
      <t>セイシキ</t>
    </rPh>
    <rPh sb="60" eb="62">
      <t>メイショウ</t>
    </rPh>
    <rPh sb="63" eb="65">
      <t>ニュウリョク</t>
    </rPh>
    <rPh sb="72" eb="74">
      <t>シテン</t>
    </rPh>
    <rPh sb="75" eb="78">
      <t>エイギョウショ</t>
    </rPh>
    <rPh sb="78" eb="79">
      <t>メイ</t>
    </rPh>
    <rPh sb="82" eb="84">
      <t>モジ</t>
    </rPh>
    <rPh sb="84" eb="85">
      <t>ア</t>
    </rPh>
    <rPh sb="87" eb="89">
      <t>ニュウリョク</t>
    </rPh>
    <phoneticPr fontId="4"/>
  </si>
  <si>
    <t>契約書に記載される氏名になります。姓と名は１文字分空けてください。</t>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</si>
  <si>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</si>
  <si>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この申請書の事務手続きをした方の情報を入力してください。内容の確認で問い合わせする場合があります。
行政書士が代理申請する場合は、「D.申請代理人情報」に入力してください。</t>
    <rPh sb="2" eb="5">
      <t>シンセイショ</t>
    </rPh>
    <rPh sb="6" eb="8">
      <t>ジム</t>
    </rPh>
    <rPh sb="8" eb="10">
      <t>テツヅ</t>
    </rPh>
    <rPh sb="14" eb="15">
      <t>ホウ</t>
    </rPh>
    <rPh sb="16" eb="18">
      <t>ジョウホウ</t>
    </rPh>
    <rPh sb="19" eb="21">
      <t>ニュウリョク</t>
    </rPh>
    <rPh sb="28" eb="30">
      <t>ナイヨウ</t>
    </rPh>
    <rPh sb="31" eb="33">
      <t>カクニン</t>
    </rPh>
    <rPh sb="34" eb="35">
      <t>ト</t>
    </rPh>
    <rPh sb="36" eb="37">
      <t>ア</t>
    </rPh>
    <rPh sb="41" eb="43">
      <t>バアイ</t>
    </rPh>
    <rPh sb="55" eb="57">
      <t>ダイリ</t>
    </rPh>
    <rPh sb="57" eb="59">
      <t>シンセイ</t>
    </rPh>
    <rPh sb="61" eb="63">
      <t>バアイ</t>
    </rPh>
    <phoneticPr fontId="4"/>
  </si>
  <si>
    <t>本社（店）と異なる場合のみ、半角の数字とハイフンで入力してください。保有していない場合は、入力する必要はありません。</t>
    <phoneticPr fontId="4"/>
  </si>
  <si>
    <t>例)10　申請日の直近の総合評定値通知書における営業年数（１年未満切り捨て）を入力してください。
建設業の許可を受けた後の営業期間が１年を経過していない場合は申請できません。</t>
    <rPh sb="39" eb="41">
      <t>ニュウリョク</t>
    </rPh>
    <phoneticPr fontId="4"/>
  </si>
  <si>
    <t>常勤職員の人数（申請日現在）</t>
    <rPh sb="0" eb="2">
      <t>ジョウキン</t>
    </rPh>
    <rPh sb="2" eb="4">
      <t>ショクイン</t>
    </rPh>
    <rPh sb="5" eb="7">
      <t>ニンズウ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</si>
  <si>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</si>
  <si>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例)所長
名簿に登録し、契約書に記載される役職になります。正式名称で入力してください。</t>
    <rPh sb="34" eb="36">
      <t>ニュウリョク</t>
    </rPh>
    <phoneticPr fontId="4"/>
  </si>
  <si>
    <t>例)株式会社鈴木組
B.支店・営業所に入札・契約権限を委任しない場合、名簿に登録し、契約書に記載される名称になります。
株式会社、有限会社などは省略せず、正式名称で入力してください。</t>
    <rPh sb="72" eb="74">
      <t>ショウリャク</t>
    </rPh>
    <phoneticPr fontId="4"/>
  </si>
  <si>
    <t>15_魚沼市</t>
  </si>
  <si>
    <t>しない</t>
  </si>
  <si>
    <t>B.支店・営業所に入札・契約権限を委任しない場合、名簿に登録し、契約書に記載される役職になります。
個人の場合は「代表者」と入力してください。</t>
    <rPh sb="41" eb="43">
      <t>ヤクショク</t>
    </rPh>
    <rPh sb="62" eb="64">
      <t>ニュウリョク</t>
    </rPh>
    <phoneticPr fontId="4"/>
  </si>
  <si>
    <r>
      <t xml:space="preserve">要件を満たしており、希望する場合のみ、希望欄にリストから「○」を選択してください。
</t>
    </r>
    <r>
      <rPr>
        <sz val="10"/>
        <rFont val="ＭＳ ゴシック"/>
        <family val="3"/>
        <charset val="128"/>
      </rPr>
      <t>希望する場合、必要となる提出書類欄の提出が必要です。
また、主観点の申請漏れがあっても、その後に変更申請で追加で申請はできませんのでご注意ください。
希望のあったすべての建設工事の業種区分に対して評点を加点します。詳細は要領を確認してください。</t>
    </r>
    <phoneticPr fontId="4"/>
  </si>
  <si>
    <t>E.電子契約情報</t>
    <rPh sb="2" eb="6">
      <t>デンシケイヤク</t>
    </rPh>
    <rPh sb="6" eb="8">
      <t>ジョウホウ</t>
    </rPh>
    <phoneticPr fontId="4"/>
  </si>
  <si>
    <t>契約締結権限者役職</t>
    <rPh sb="7" eb="9">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</si>
  <si>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</si>
  <si>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契約締結権限者氏名</t>
    <rPh sb="0" eb="7">
      <t>ケイヤクテイケツケンゲンシャ</t>
    </rPh>
    <rPh sb="7" eb="9">
      <t>シメイ</t>
    </rPh>
    <phoneticPr fontId="5"/>
  </si>
  <si>
    <t>契約締結権限者</t>
    <phoneticPr fontId="5"/>
  </si>
  <si>
    <t>契約事務担当者氏名</t>
    <rPh sb="0" eb="2">
      <t>ケイヤク</t>
    </rPh>
    <rPh sb="2" eb="7">
      <t>ジムタントウシャ</t>
    </rPh>
    <rPh sb="7" eb="9">
      <t>シメイ</t>
    </rPh>
    <phoneticPr fontId="5"/>
  </si>
  <si>
    <t>契約事務担当者</t>
    <rPh sb="0" eb="7">
      <t>ケイヤクジムタントウシャ</t>
    </rPh>
    <phoneticPr fontId="5"/>
  </si>
  <si>
    <t>F.経営情報</t>
    <rPh sb="2" eb="4">
      <t>ケイエイ</t>
    </rPh>
    <rPh sb="4" eb="6">
      <t>ジョウホウ</t>
    </rPh>
    <phoneticPr fontId="4"/>
  </si>
  <si>
    <t>G.業種情報</t>
    <rPh sb="2" eb="4">
      <t>ギョウシュ</t>
    </rPh>
    <rPh sb="4" eb="6">
      <t>ジョウホウ</t>
    </rPh>
    <phoneticPr fontId="4"/>
  </si>
  <si>
    <t>H.主観点希望状況</t>
    <rPh sb="2" eb="3">
      <t>カンテン</t>
    </rPh>
    <phoneticPr fontId="4"/>
  </si>
  <si>
    <t>事業協同組合、企業組合、協業組合等で官公需適格組合証明を受けている場合は番号を入力してください。</t>
    <phoneticPr fontId="4"/>
  </si>
  <si>
    <t>魚沼市と電子契約を希望する場合は、電子契約に利用するメールアドレス等を入力してください。入力した場合であっても、電子契約にするかどうかは、案件ごとに選択できます。</t>
    <rPh sb="0" eb="3">
      <t>ウオヌマシ</t>
    </rPh>
    <rPh sb="4" eb="6">
      <t>デンシ</t>
    </rPh>
    <rPh sb="6" eb="8">
      <t>ケイヤク</t>
    </rPh>
    <rPh sb="9" eb="11">
      <t>キボウ</t>
    </rPh>
    <rPh sb="13" eb="15">
      <t>バアイ</t>
    </rPh>
    <rPh sb="17" eb="19">
      <t>デンシ</t>
    </rPh>
    <rPh sb="19" eb="21">
      <t>ケイヤク</t>
    </rPh>
    <rPh sb="22" eb="24">
      <t>リヨウ</t>
    </rPh>
    <rPh sb="33" eb="34">
      <t>ナド</t>
    </rPh>
    <rPh sb="35" eb="37">
      <t>ニュウリョク</t>
    </rPh>
    <rPh sb="44" eb="46">
      <t>ニュウリョク</t>
    </rPh>
    <rPh sb="48" eb="50">
      <t>バアイ</t>
    </rPh>
    <rPh sb="56" eb="58">
      <t>デンシ</t>
    </rPh>
    <rPh sb="58" eb="60">
      <t>ケイヤク</t>
    </rPh>
    <rPh sb="69" eb="71">
      <t>アンケン</t>
    </rPh>
    <rPh sb="74" eb="76">
      <t>センタク</t>
    </rPh>
    <phoneticPr fontId="4"/>
  </si>
  <si>
    <r>
      <t>電子契約で</t>
    </r>
    <r>
      <rPr>
        <sz val="10"/>
        <color rgb="FFFF0000"/>
        <rFont val="ＭＳ ゴシック"/>
        <family val="3"/>
        <charset val="128"/>
      </rPr>
      <t>契約締結権限者</t>
    </r>
    <r>
      <rPr>
        <sz val="10"/>
        <color rgb="FF0D0D0D"/>
        <rFont val="ＭＳ ゴシック"/>
        <family val="3"/>
        <charset val="128"/>
      </rPr>
      <t>が使用するメールアドレスを入力してください。</t>
    </r>
    <rPh sb="0" eb="2">
      <t>デンシ</t>
    </rPh>
    <rPh sb="2" eb="4">
      <t>ケイヤク</t>
    </rPh>
    <rPh sb="5" eb="7">
      <t>ケイヤク</t>
    </rPh>
    <rPh sb="7" eb="9">
      <t>テイケツ</t>
    </rPh>
    <rPh sb="9" eb="11">
      <t>ケンゲン</t>
    </rPh>
    <rPh sb="11" eb="12">
      <t>シャ</t>
    </rPh>
    <rPh sb="13" eb="15">
      <t>シヨウ</t>
    </rPh>
    <rPh sb="25" eb="27">
      <t>ニュウリョク</t>
    </rPh>
    <phoneticPr fontId="4"/>
  </si>
  <si>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が使用するメールアドレスを設定する場合に入力してください。</t>
    </r>
    <rPh sb="0" eb="2">
      <t>デンシ</t>
    </rPh>
    <rPh sb="2" eb="4">
      <t>ケイヤク</t>
    </rPh>
    <rPh sb="5" eb="7">
      <t>ケイヤク</t>
    </rPh>
    <rPh sb="7" eb="9">
      <t>ジム</t>
    </rPh>
    <rPh sb="9" eb="12">
      <t>タントウシャ</t>
    </rPh>
    <rPh sb="13" eb="15">
      <t>シヨウ</t>
    </rPh>
    <rPh sb="25" eb="27">
      <t>セッテイ</t>
    </rPh>
    <rPh sb="29" eb="31">
      <t>バアイ</t>
    </rPh>
    <rPh sb="32" eb="34">
      <t>ニュウリョク</t>
    </rPh>
    <phoneticPr fontId="4"/>
  </si>
  <si>
    <t>例)2025/4/1、R7/4/1</t>
    <phoneticPr fontId="4"/>
  </si>
  <si>
    <t>例)2025/4/1</t>
    <phoneticPr fontId="4"/>
  </si>
  <si>
    <t>新潟県多様で柔軟な働き方・女性活躍実践企業(5点)</t>
    <rPh sb="0" eb="2">
      <t>にいがた</t>
    </rPh>
    <rPh sb="2" eb="3">
      <t>けん</t>
    </rPh>
    <rPh sb="3" eb="5">
      <t>たよう</t>
    </rPh>
    <rPh sb="6" eb="8">
      <t>じゅうなん</t>
    </rPh>
    <rPh sb="9" eb="10">
      <t>はたら</t>
    </rPh>
    <rPh sb="11" eb="12">
      <t>かた</t>
    </rPh>
    <rPh sb="13" eb="15">
      <t>じょせい</t>
    </rPh>
    <rPh sb="15" eb="17">
      <t>かつやく</t>
    </rPh>
    <rPh sb="17" eb="19">
      <t>じっせん</t>
    </rPh>
    <rPh sb="19" eb="21">
      <t>きぎょう</t>
    </rPh>
    <rPh sb="23" eb="24">
      <t>てん</t>
    </rPh>
    <phoneticPr fontId="23" type="Hiragana"/>
  </si>
  <si>
    <t>資格審査の申請の日現在において、新潟県多様で柔軟な働き方・女性活躍実践企業認定制度実施要綱第3条第1項第1号の区分において認定を受けている企業</t>
    <rPh sb="0" eb="2">
      <t>しかく</t>
    </rPh>
    <rPh sb="2" eb="4">
      <t>しんさ</t>
    </rPh>
    <rPh sb="5" eb="7">
      <t>しんせい</t>
    </rPh>
    <rPh sb="8" eb="9">
      <t>ひ</t>
    </rPh>
    <rPh sb="9" eb="11">
      <t>げんざい</t>
    </rPh>
    <rPh sb="16" eb="18">
      <t>にいがた</t>
    </rPh>
    <rPh sb="18" eb="19">
      <t>けん</t>
    </rPh>
    <rPh sb="19" eb="21">
      <t>たよう</t>
    </rPh>
    <rPh sb="22" eb="24">
      <t>じゅうなん</t>
    </rPh>
    <rPh sb="25" eb="26">
      <t>はたら</t>
    </rPh>
    <rPh sb="27" eb="28">
      <t>かた</t>
    </rPh>
    <rPh sb="29" eb="31">
      <t>じょせい</t>
    </rPh>
    <rPh sb="31" eb="33">
      <t>かつやく</t>
    </rPh>
    <rPh sb="33" eb="35">
      <t>じっせん</t>
    </rPh>
    <rPh sb="35" eb="37">
      <t>きぎょう</t>
    </rPh>
    <rPh sb="37" eb="39">
      <t>にんてい</t>
    </rPh>
    <rPh sb="39" eb="41">
      <t>せいど</t>
    </rPh>
    <rPh sb="41" eb="43">
      <t>じっし</t>
    </rPh>
    <rPh sb="43" eb="45">
      <t>ようこう</t>
    </rPh>
    <rPh sb="45" eb="46">
      <t>だい</t>
    </rPh>
    <rPh sb="47" eb="48">
      <t>じょう</t>
    </rPh>
    <rPh sb="48" eb="49">
      <t>だい</t>
    </rPh>
    <rPh sb="50" eb="51">
      <t>こう</t>
    </rPh>
    <rPh sb="51" eb="52">
      <t>だい</t>
    </rPh>
    <rPh sb="53" eb="54">
      <t>ごう</t>
    </rPh>
    <rPh sb="55" eb="57">
      <t>くぶん</t>
    </rPh>
    <rPh sb="61" eb="63">
      <t>にんてい</t>
    </rPh>
    <rPh sb="64" eb="65">
      <t>う</t>
    </rPh>
    <rPh sb="69" eb="71">
      <t>きぎょう</t>
    </rPh>
    <phoneticPr fontId="23" type="Hiragana"/>
  </si>
  <si>
    <t>新潟県多様で柔軟な働き方・女性活躍実践企業認定証</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4">
      <t>ニンテイショウ</t>
    </rPh>
    <phoneticPr fontId="6"/>
  </si>
  <si>
    <t>新潟県多様で柔軟な働き方・女性活躍実践企業（ゴールド認定）(5点)</t>
    <rPh sb="0" eb="2">
      <t>にいがた</t>
    </rPh>
    <rPh sb="2" eb="3">
      <t>けん</t>
    </rPh>
    <rPh sb="3" eb="5">
      <t>たよう</t>
    </rPh>
    <rPh sb="6" eb="8">
      <t>じゅうなん</t>
    </rPh>
    <rPh sb="9" eb="10">
      <t>はたら</t>
    </rPh>
    <rPh sb="11" eb="12">
      <t>かた</t>
    </rPh>
    <rPh sb="13" eb="15">
      <t>じょせい</t>
    </rPh>
    <rPh sb="15" eb="17">
      <t>かつやく</t>
    </rPh>
    <rPh sb="17" eb="19">
      <t>じっせん</t>
    </rPh>
    <rPh sb="19" eb="21">
      <t>きぎょう</t>
    </rPh>
    <rPh sb="26" eb="28">
      <t>にんてい</t>
    </rPh>
    <rPh sb="31" eb="32">
      <t>てん</t>
    </rPh>
    <phoneticPr fontId="23" type="Hiragana"/>
  </si>
  <si>
    <t>資格審査の申請の日現在において、新潟県多様で柔軟な働き方・女性活躍実践企業認定制度実施要綱第3条第1項第2号の区分において認定を受けている企業</t>
    <phoneticPr fontId="23" type="Hiragana"/>
  </si>
  <si>
    <t>消防団協力事業所(10点)</t>
    <phoneticPr fontId="23" type="Hiragana"/>
  </si>
  <si>
    <t>魚沼市消防団協力事業所表示制度実施要綱(平成19年魚沼市告示第48号)に基づき、資格審査の申請の日現在において、協力事業所として認定され、表示有効期間を有する場合</t>
    <phoneticPr fontId="4"/>
  </si>
  <si>
    <t>インターンシップ等の受け入れに関する証明書　※新潟県の【第19号様式】でも可。ただし、受け入れ実施場所は魚沼市内の営業所の場合のみ</t>
    <rPh sb="8" eb="9">
      <t>トウ</t>
    </rPh>
    <rPh sb="10" eb="11">
      <t>ウ</t>
    </rPh>
    <rPh sb="12" eb="13">
      <t>イ</t>
    </rPh>
    <rPh sb="15" eb="16">
      <t>カン</t>
    </rPh>
    <rPh sb="18" eb="21">
      <t>ショウメイショ</t>
    </rPh>
    <rPh sb="23" eb="25">
      <t>ニイガタ</t>
    </rPh>
    <rPh sb="25" eb="26">
      <t>ケン</t>
    </rPh>
    <rPh sb="28" eb="29">
      <t>ダイ</t>
    </rPh>
    <rPh sb="31" eb="32">
      <t>ゴウ</t>
    </rPh>
    <rPh sb="32" eb="34">
      <t>ヨウシキ</t>
    </rPh>
    <rPh sb="37" eb="38">
      <t>カ</t>
    </rPh>
    <rPh sb="43" eb="44">
      <t>ウ</t>
    </rPh>
    <rPh sb="45" eb="46">
      <t>イ</t>
    </rPh>
    <rPh sb="47" eb="49">
      <t>ジッシ</t>
    </rPh>
    <rPh sb="49" eb="51">
      <t>バショ</t>
    </rPh>
    <rPh sb="52" eb="54">
      <t>ウオヌマ</t>
    </rPh>
    <rPh sb="54" eb="56">
      <t>シナイ</t>
    </rPh>
    <rPh sb="57" eb="60">
      <t>エイギョウショ</t>
    </rPh>
    <rPh sb="61" eb="63">
      <t>バアイ</t>
    </rPh>
    <phoneticPr fontId="6"/>
  </si>
  <si>
    <t>令和6年4月1日～令和8年3月31日</t>
    <phoneticPr fontId="4"/>
  </si>
  <si>
    <t>令和5年10月1日～令和7年9月30日</t>
    <phoneticPr fontId="4"/>
  </si>
  <si>
    <t>令和8・9年度において、魚沼市で行われる建設工事に係る入札に参加する資格の審査を申請します。
なお、この申請書及び添付書類の内容については、事実と相違しないことを誓約します。</t>
    <rPh sb="12" eb="15">
      <t>ウオヌマシ</t>
    </rPh>
    <rPh sb="20" eb="24">
      <t>ケンセツコウジ</t>
    </rPh>
    <rPh sb="27" eb="29">
      <t>ニュウサツ</t>
    </rPh>
    <rPh sb="30" eb="32">
      <t>サンカ</t>
    </rPh>
    <rPh sb="34" eb="36">
      <t>シカク</t>
    </rPh>
    <rPh sb="37" eb="39">
      <t>シンサ</t>
    </rPh>
    <rPh sb="40" eb="42">
      <t>シンセイ</t>
    </rPh>
    <phoneticPr fontId="4"/>
  </si>
  <si>
    <t>魚沼市優良工事表彰受賞歴(20点)</t>
    <rPh sb="15" eb="16">
      <t>テン</t>
    </rPh>
    <phoneticPr fontId="6"/>
  </si>
  <si>
    <t>本社住所が魚沼市ではない</t>
    <rPh sb="0" eb="2">
      <t>ホンシャ</t>
    </rPh>
    <rPh sb="2" eb="4">
      <t>ジュウショ</t>
    </rPh>
    <rPh sb="5" eb="8">
      <t>ウオヌマシ</t>
    </rPh>
    <phoneticPr fontId="4"/>
  </si>
  <si>
    <r>
      <t xml:space="preserve">登録を希望する場合、希望、許可区分、総合評定値、年間平均完成工事高、B.契約する営業所の許可区分、技術職員数欄を入力してください。
市内業者(A.本社(店)情報の住所が、新潟県魚沼市の業者)を除き、年間平均完成工事高が0の場合は、希望することはできません。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phoneticPr fontId="4"/>
  </si>
  <si>
    <t>就業体験又は職業実習に関する機会の提供(5点)</t>
    <phoneticPr fontId="6"/>
  </si>
  <si>
    <t>不要</t>
    <rPh sb="0" eb="2">
      <t>フヨウ</t>
    </rPh>
    <phoneticPr fontId="4"/>
  </si>
  <si>
    <t>Ver.8.0.1</t>
    <phoneticPr fontId="4"/>
  </si>
  <si>
    <t>8.0.1</t>
  </si>
  <si>
    <t>B.契約する
営業所の
許可区分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</si>
</sst>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b/>
      <sz val="12"/>
      <name val="ＭＳ ゴシック"/>
      <family val="3"/>
      <charset val="128"/>
    </font>
    <font>
      <sz val="10"/>
      <color rgb="FF9C5700"/>
      <name val="ＭＳ Ｐゴシック"/>
      <family val="2"/>
      <charset val="128"/>
      <scheme val="minor"/>
    </font>
    <font>
      <sz val="10"/>
      <color theme="1"/>
      <name val="ＭＳ ゴシック"/>
      <family val="3"/>
      <charset val="128"/>
    </font>
  </fonts>
  <fills count="7">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s>
  <borders count="4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auto="1"/>
      </left>
      <right/>
      <top/>
      <bottom style="thin">
        <color indexed="64"/>
      </bottom>
      <diagonal/>
    </border>
    <border>
      <left style="hair">
        <color auto="1"/>
      </left>
      <right style="hair">
        <color indexed="64"/>
      </right>
      <top style="hair">
        <color indexed="64"/>
      </top>
      <bottom style="thin">
        <color indexed="64"/>
      </bottom>
      <diagonal/>
    </border>
    <border>
      <left style="hair">
        <color auto="1"/>
      </left>
      <right/>
      <top style="thin">
        <color indexed="64"/>
      </top>
      <bottom/>
      <diagonal/>
    </border>
    <border>
      <left style="hair">
        <color auto="1"/>
      </left>
      <right style="hair">
        <color indexed="64"/>
      </right>
      <top style="thin">
        <color indexed="64"/>
      </top>
      <bottom/>
      <diagonal/>
    </border>
    <border>
      <left style="hair">
        <color auto="1"/>
      </left>
      <right style="hair">
        <color auto="1"/>
      </right>
      <top/>
      <bottom style="thin">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auto="1"/>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hair">
        <color auto="1"/>
      </left>
      <right/>
      <top style="thin">
        <color indexed="64"/>
      </top>
      <bottom style="thin">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344">
    <xf numFmtId="0" fontId="0" fillId="0" borderId="0" xfId="0">
      <alignment vertical="center"/>
    </xf>
    <xf numFmtId="49" fontId="13" fillId="2" borderId="0" xfId="0" applyNumberFormat="1" applyFont="1" applyFill="1" applyAlignment="1" applyProtection="1">
      <alignment horizontal="left" vertical="center"/>
      <protection locked="0"/>
    </xf>
    <xf numFmtId="38" fontId="16" fillId="0" borderId="0" xfId="8" applyFont="1" applyAlignment="1" applyProtection="1">
      <alignment vertical="top"/>
    </xf>
    <xf numFmtId="49" fontId="13" fillId="2" borderId="6" xfId="0" applyNumberFormat="1" applyFont="1" applyFill="1" applyBorder="1" applyAlignment="1" applyProtection="1">
      <alignment horizontal="center" vertical="center"/>
      <protection locked="0"/>
    </xf>
    <xf numFmtId="49" fontId="13" fillId="2" borderId="12" xfId="0" applyNumberFormat="1" applyFont="1" applyFill="1" applyBorder="1" applyAlignment="1" applyProtection="1">
      <alignment horizontal="center"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38" fontId="13" fillId="2" borderId="43" xfId="0" applyNumberFormat="1" applyFont="1" applyFill="1" applyBorder="1" applyAlignment="1" applyProtection="1">
      <alignment horizontal="right" vertical="center"/>
      <protection locked="0"/>
    </xf>
    <xf numFmtId="38" fontId="13" fillId="2" borderId="35" xfId="1"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41" xfId="0" applyNumberFormat="1" applyFont="1" applyFill="1" applyBorder="1" applyAlignment="1" applyProtection="1">
      <alignment horizontal="right" vertical="center"/>
      <protection locked="0"/>
    </xf>
    <xf numFmtId="38" fontId="13" fillId="2" borderId="37" xfId="1" applyNumberFormat="1" applyFont="1" applyFill="1" applyBorder="1" applyAlignment="1" applyProtection="1">
      <alignment horizontal="right" vertical="center"/>
      <protection locked="0"/>
    </xf>
    <xf numFmtId="49" fontId="13" fillId="2" borderId="10" xfId="0" applyNumberFormat="1" applyFont="1" applyFill="1" applyBorder="1" applyAlignment="1" applyProtection="1">
      <alignment horizontal="center" vertical="center"/>
      <protection locked="0"/>
    </xf>
    <xf numFmtId="49" fontId="13" fillId="2" borderId="15"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29" xfId="1" applyNumberFormat="1" applyFont="1" applyFill="1" applyBorder="1" applyAlignment="1" applyProtection="1">
      <alignment horizontal="right" vertical="center"/>
      <protection locked="0"/>
    </xf>
    <xf numFmtId="38" fontId="13" fillId="2" borderId="30" xfId="1" applyNumberFormat="1" applyFont="1" applyFill="1" applyBorder="1" applyAlignment="1" applyProtection="1">
      <alignment horizontal="right" vertical="center"/>
      <protection locked="0"/>
    </xf>
    <xf numFmtId="49" fontId="13" fillId="2" borderId="14" xfId="1" applyNumberFormat="1" applyFont="1" applyFill="1" applyBorder="1" applyAlignment="1" applyProtection="1">
      <alignment horizontal="center" vertical="center"/>
      <protection locked="0"/>
    </xf>
    <xf numFmtId="49" fontId="13" fillId="2" borderId="29"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30" xfId="1"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49" fontId="13" fillId="2" borderId="1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38" fontId="13" fillId="2" borderId="14"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38" fontId="13" fillId="2" borderId="12"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0" fontId="3" fillId="0" borderId="0" xfId="6" applyFont="1" applyProtection="1">
      <alignment vertical="center"/>
    </xf>
    <xf numFmtId="0" fontId="1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3" fillId="0" borderId="16" xfId="2" applyFont="1" applyBorder="1" applyAlignment="1" applyProtection="1">
      <alignment vertical="center" wrapText="1"/>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0" fontId="19" fillId="0" borderId="0" xfId="0" applyFont="1" applyAlignment="1" applyProtection="1">
      <alignment vertical="top" wrapText="1"/>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21" fillId="0" borderId="0" xfId="0" applyFont="1" applyAlignment="1" applyProtection="1">
      <alignment vertical="top" wrapText="1"/>
    </xf>
    <xf numFmtId="0" fontId="21" fillId="0" borderId="0" xfId="0" applyFont="1" applyAlignment="1" applyProtection="1">
      <alignment vertical="top"/>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49" fontId="3" fillId="0" borderId="0" xfId="0" applyNumberFormat="1" applyFont="1" applyAlignment="1" applyProtection="1">
      <alignment vertical="top"/>
    </xf>
    <xf numFmtId="0" fontId="21" fillId="0" borderId="0" xfId="0" applyFont="1" applyAlignment="1" applyProtection="1">
      <alignment vertical="center" wrapText="1"/>
    </xf>
    <xf numFmtId="0" fontId="16" fillId="0" borderId="24" xfId="0" applyFont="1" applyBorder="1" applyProtection="1">
      <alignment vertical="center"/>
    </xf>
    <xf numFmtId="49" fontId="3" fillId="0" borderId="24" xfId="0" applyNumberFormat="1" applyFont="1" applyBorder="1" applyProtection="1">
      <alignment vertical="center"/>
    </xf>
    <xf numFmtId="49" fontId="21" fillId="0" borderId="0" xfId="0" applyNumberFormat="1" applyFont="1" applyAlignment="1" applyProtection="1">
      <alignment horizontal="right" vertical="top"/>
    </xf>
    <xf numFmtId="0" fontId="3" fillId="0" borderId="24" xfId="0" applyFont="1" applyBorder="1" applyAlignment="1" applyProtection="1">
      <alignment vertical="top"/>
    </xf>
    <xf numFmtId="0" fontId="3" fillId="0" borderId="0" xfId="2" applyFont="1" applyAlignment="1" applyProtection="1">
      <alignment vertical="top"/>
    </xf>
    <xf numFmtId="49" fontId="3" fillId="0" borderId="16" xfId="0" applyNumberFormat="1" applyFont="1" applyBorder="1" applyAlignment="1" applyProtection="1">
      <alignment vertical="top"/>
    </xf>
    <xf numFmtId="0" fontId="3" fillId="0" borderId="16" xfId="0" applyFont="1" applyBorder="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16" xfId="2" applyFont="1" applyBorder="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23"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0" borderId="2"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2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14" xfId="0" applyNumberFormat="1" applyFont="1" applyBorder="1" applyAlignment="1" applyProtection="1">
      <alignment horizontal="right" vertical="center"/>
    </xf>
    <xf numFmtId="38" fontId="3" fillId="0" borderId="8"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3" fillId="0" borderId="14" xfId="1" applyNumberFormat="1" applyFont="1" applyBorder="1" applyAlignment="1" applyProtection="1">
      <alignment horizontal="right" vertical="center"/>
    </xf>
    <xf numFmtId="38" fontId="3" fillId="0" borderId="8" xfId="1" applyNumberFormat="1" applyFont="1" applyBorder="1" applyAlignment="1" applyProtection="1">
      <alignment horizontal="right" vertical="center"/>
    </xf>
    <xf numFmtId="38" fontId="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13" fillId="0" borderId="11" xfId="1" applyNumberFormat="1" applyFont="1" applyBorder="1" applyAlignment="1" applyProtection="1">
      <alignment horizontal="left" vertical="center"/>
    </xf>
    <xf numFmtId="177" fontId="1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176" fontId="3" fillId="0" borderId="0" xfId="0" applyNumberFormat="1" applyFont="1" applyProtection="1">
      <alignment vertical="center"/>
    </xf>
    <xf numFmtId="177" fontId="3" fillId="0" borderId="0" xfId="0" applyNumberFormat="1" applyFont="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18" xfId="0" applyFont="1" applyBorder="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49" fontId="3" fillId="0" borderId="18" xfId="0" applyNumberFormat="1" applyFont="1" applyBorder="1" applyAlignment="1" applyProtection="1">
      <alignment horizontal="center" vertical="center"/>
    </xf>
    <xf numFmtId="49" fontId="3" fillId="0" borderId="21"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38" fontId="3" fillId="0" borderId="39" xfId="0" applyNumberFormat="1" applyFont="1" applyBorder="1" applyAlignment="1" applyProtection="1">
      <alignment horizontal="center" vertical="center" wrapText="1"/>
    </xf>
    <xf numFmtId="38" fontId="3" fillId="0" borderId="38" xfId="0" applyNumberFormat="1" applyFont="1" applyBorder="1" applyAlignment="1" applyProtection="1">
      <alignment horizontal="center" vertical="center" wrapText="1"/>
    </xf>
    <xf numFmtId="38" fontId="3" fillId="0" borderId="34" xfId="0" applyNumberFormat="1" applyFont="1" applyBorder="1" applyAlignment="1" applyProtection="1">
      <alignment horizontal="center" vertical="center" wrapText="1"/>
    </xf>
    <xf numFmtId="38" fontId="3" fillId="0" borderId="21"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6" fillId="0" borderId="0" xfId="2" applyFont="1" applyProtection="1">
      <alignment vertical="center"/>
    </xf>
    <xf numFmtId="0" fontId="3" fillId="0" borderId="20"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49" fontId="3" fillId="0" borderId="20"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wrapText="1"/>
    </xf>
    <xf numFmtId="49" fontId="3" fillId="0" borderId="31" xfId="0" applyNumberFormat="1" applyFont="1" applyBorder="1" applyAlignment="1" applyProtection="1">
      <alignment horizontal="center" vertical="center" wrapText="1"/>
    </xf>
    <xf numFmtId="38" fontId="3" fillId="0" borderId="40" xfId="0" applyNumberFormat="1" applyFont="1" applyBorder="1" applyAlignment="1" applyProtection="1">
      <alignment horizontal="center" vertical="center" wrapText="1"/>
    </xf>
    <xf numFmtId="38" fontId="3" fillId="0" borderId="36" xfId="0" applyNumberFormat="1" applyFont="1" applyBorder="1" applyAlignment="1" applyProtection="1">
      <alignment horizontal="center" vertical="center" wrapText="1"/>
    </xf>
    <xf numFmtId="38" fontId="3" fillId="0" borderId="31" xfId="0" applyNumberFormat="1" applyFont="1" applyBorder="1" applyAlignment="1" applyProtection="1">
      <alignment horizontal="center" vertical="center" wrapText="1"/>
    </xf>
    <xf numFmtId="38" fontId="3" fillId="0" borderId="17" xfId="0" applyNumberFormat="1" applyFont="1" applyBorder="1" applyAlignment="1" applyProtection="1">
      <alignment horizontal="center" vertical="center" wrapText="1"/>
    </xf>
    <xf numFmtId="0" fontId="3" fillId="0" borderId="31" xfId="2" applyFont="1" applyBorder="1" applyAlignment="1" applyProtection="1">
      <alignment horizontal="center" vertical="center"/>
    </xf>
    <xf numFmtId="0" fontId="3" fillId="0" borderId="42" xfId="2" applyFont="1" applyBorder="1" applyAlignment="1" applyProtection="1">
      <alignment horizontal="center" vertical="center"/>
    </xf>
    <xf numFmtId="0" fontId="3" fillId="0" borderId="44" xfId="2" applyFont="1" applyBorder="1" applyAlignment="1" applyProtection="1">
      <alignment horizontal="center" vertical="center" wrapText="1"/>
    </xf>
    <xf numFmtId="0" fontId="3" fillId="6" borderId="0" xfId="2" applyFont="1" applyFill="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6" xfId="2" applyFont="1" applyBorder="1" applyProtection="1">
      <alignment vertical="center"/>
    </xf>
    <xf numFmtId="38" fontId="13" fillId="0" borderId="45" xfId="0" applyNumberFormat="1" applyFont="1" applyBorder="1" applyAlignment="1" applyProtection="1">
      <alignment horizontal="right" vertical="center"/>
    </xf>
    <xf numFmtId="0" fontId="3" fillId="5" borderId="0" xfId="2" applyFont="1" applyFill="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10" xfId="2" applyFont="1" applyBorder="1" applyProtection="1">
      <alignment vertical="center"/>
    </xf>
    <xf numFmtId="38" fontId="13" fillId="0" borderId="46" xfId="0" applyNumberFormat="1" applyFont="1" applyBorder="1" applyAlignment="1" applyProtection="1">
      <alignment horizontal="right" vertical="center"/>
    </xf>
    <xf numFmtId="38" fontId="13" fillId="4" borderId="9" xfId="0" applyNumberFormat="1" applyFont="1" applyFill="1" applyBorder="1" applyProtection="1">
      <alignment vertical="center"/>
    </xf>
    <xf numFmtId="38" fontId="13" fillId="4" borderId="41" xfId="0" applyNumberFormat="1" applyFont="1" applyFill="1" applyBorder="1" applyProtection="1">
      <alignment vertical="center"/>
    </xf>
    <xf numFmtId="38" fontId="13" fillId="4" borderId="46" xfId="0" applyNumberFormat="1" applyFont="1" applyFill="1" applyBorder="1" applyProtection="1">
      <alignment vertical="center"/>
    </xf>
    <xf numFmtId="49" fontId="3" fillId="0" borderId="15" xfId="0" applyNumberFormat="1" applyFont="1" applyBorder="1" applyAlignment="1" applyProtection="1">
      <alignment horizontal="center" vertical="center"/>
    </xf>
    <xf numFmtId="0" fontId="3" fillId="0" borderId="29" xfId="2" applyFont="1" applyBorder="1" applyProtection="1">
      <alignment vertical="center"/>
    </xf>
    <xf numFmtId="0" fontId="3" fillId="0" borderId="11" xfId="2" applyFont="1" applyBorder="1" applyProtection="1">
      <alignment vertical="center"/>
    </xf>
    <xf numFmtId="0" fontId="3" fillId="0" borderId="12" xfId="2" applyFont="1" applyBorder="1" applyProtection="1">
      <alignment vertical="center"/>
    </xf>
    <xf numFmtId="38" fontId="13" fillId="4" borderId="30" xfId="0" applyNumberFormat="1" applyFont="1" applyFill="1" applyBorder="1" applyProtection="1">
      <alignment vertical="center"/>
    </xf>
    <xf numFmtId="38" fontId="13" fillId="4" borderId="42" xfId="0" applyNumberFormat="1" applyFont="1" applyFill="1" applyBorder="1" applyProtection="1">
      <alignment vertical="center"/>
    </xf>
    <xf numFmtId="38" fontId="13" fillId="4" borderId="44" xfId="0" applyNumberFormat="1" applyFont="1" applyFill="1" applyBorder="1" applyProtection="1">
      <alignment vertical="center"/>
    </xf>
    <xf numFmtId="0" fontId="13" fillId="0" borderId="0" xfId="1" applyFont="1" applyProtection="1">
      <alignment vertical="center"/>
    </xf>
    <xf numFmtId="0" fontId="22" fillId="0" borderId="22" xfId="0" applyFont="1" applyBorder="1" applyProtection="1">
      <alignment vertical="center"/>
    </xf>
    <xf numFmtId="0" fontId="20" fillId="0" borderId="0" xfId="0" applyFont="1" applyProtection="1">
      <alignment vertical="center"/>
    </xf>
    <xf numFmtId="0" fontId="16" fillId="0" borderId="0" xfId="0" applyFont="1" applyAlignment="1" applyProtection="1">
      <alignment vertical="center" wrapText="1"/>
    </xf>
    <xf numFmtId="0" fontId="13" fillId="0" borderId="0" xfId="0" applyFont="1" applyProtection="1">
      <alignment vertical="center"/>
    </xf>
    <xf numFmtId="0" fontId="13" fillId="0" borderId="24" xfId="0" applyFont="1" applyBorder="1" applyProtection="1">
      <alignment vertical="center"/>
    </xf>
    <xf numFmtId="0" fontId="13" fillId="0" borderId="0" xfId="2" applyFont="1" applyProtection="1">
      <alignment vertical="center"/>
    </xf>
    <xf numFmtId="0" fontId="3" fillId="0" borderId="23" xfId="2" applyFont="1" applyBorder="1" applyProtection="1">
      <alignment vertical="center"/>
    </xf>
    <xf numFmtId="0" fontId="3" fillId="0" borderId="1" xfId="2" applyFont="1" applyBorder="1" applyProtection="1">
      <alignment vertical="center"/>
    </xf>
    <xf numFmtId="0" fontId="3" fillId="0" borderId="47" xfId="2" applyFont="1" applyBorder="1" applyProtection="1">
      <alignment vertical="center"/>
    </xf>
    <xf numFmtId="0" fontId="3" fillId="0" borderId="48" xfId="2" applyFont="1" applyBorder="1" applyProtection="1">
      <alignment vertical="center"/>
    </xf>
    <xf numFmtId="0" fontId="3" fillId="0" borderId="2" xfId="2" applyFont="1" applyBorder="1" applyProtection="1">
      <alignment vertical="center"/>
    </xf>
    <xf numFmtId="49" fontId="3" fillId="0" borderId="2" xfId="0" applyNumberFormat="1" applyFont="1" applyBorder="1" applyAlignment="1" applyProtection="1">
      <alignment horizontal="center" vertical="center"/>
    </xf>
    <xf numFmtId="0" fontId="3" fillId="0" borderId="25" xfId="2" applyFont="1" applyBorder="1" applyAlignment="1" applyProtection="1">
      <alignment horizontal="center" vertical="center"/>
    </xf>
    <xf numFmtId="0" fontId="13" fillId="0" borderId="3" xfId="2" applyFont="1" applyBorder="1" applyAlignment="1" applyProtection="1">
      <alignment vertical="top" wrapText="1"/>
    </xf>
    <xf numFmtId="0" fontId="13" fillId="0" borderId="4" xfId="2" applyFont="1" applyBorder="1" applyAlignment="1" applyProtection="1">
      <alignment vertical="top" wrapText="1"/>
    </xf>
    <xf numFmtId="0" fontId="13" fillId="0" borderId="5" xfId="2" applyFont="1" applyBorder="1" applyAlignment="1" applyProtection="1">
      <alignment vertical="top" wrapText="1"/>
    </xf>
    <xf numFmtId="0" fontId="20" fillId="0" borderId="3" xfId="2" applyFont="1" applyBorder="1" applyAlignment="1" applyProtection="1">
      <alignment vertical="top" wrapText="1"/>
    </xf>
    <xf numFmtId="0" fontId="20" fillId="0" borderId="4" xfId="2" applyFont="1" applyBorder="1" applyAlignment="1" applyProtection="1">
      <alignment vertical="top" wrapText="1"/>
    </xf>
    <xf numFmtId="0" fontId="20" fillId="0" borderId="5" xfId="2" applyFont="1" applyBorder="1" applyAlignment="1" applyProtection="1">
      <alignment vertical="top" wrapText="1"/>
    </xf>
    <xf numFmtId="0" fontId="24" fillId="0" borderId="3" xfId="2" applyFont="1" applyBorder="1" applyAlignment="1" applyProtection="1">
      <alignment vertical="top"/>
    </xf>
    <xf numFmtId="0" fontId="24" fillId="0" borderId="4" xfId="2" applyFont="1" applyBorder="1" applyAlignment="1" applyProtection="1">
      <alignment vertical="top"/>
    </xf>
    <xf numFmtId="0" fontId="24" fillId="0" borderId="6" xfId="2" applyFont="1" applyBorder="1" applyAlignment="1" applyProtection="1">
      <alignment vertical="top"/>
    </xf>
    <xf numFmtId="0" fontId="3" fillId="0" borderId="32" xfId="2" applyFont="1" applyBorder="1" applyAlignment="1" applyProtection="1">
      <alignment horizontal="center" vertical="center" wrapText="1"/>
    </xf>
    <xf numFmtId="0" fontId="13" fillId="0" borderId="7" xfId="2" applyFont="1" applyBorder="1" applyAlignment="1" applyProtection="1">
      <alignment horizontal="left" vertical="top" wrapText="1"/>
    </xf>
    <xf numFmtId="0" fontId="13" fillId="0" borderId="8" xfId="2" applyFont="1" applyBorder="1" applyAlignment="1" applyProtection="1">
      <alignment horizontal="left" vertical="top" wrapText="1"/>
    </xf>
    <xf numFmtId="0" fontId="13" fillId="0" borderId="9" xfId="2" applyFont="1" applyBorder="1" applyAlignment="1" applyProtection="1">
      <alignment horizontal="left" vertical="top" wrapText="1"/>
    </xf>
    <xf numFmtId="0" fontId="20" fillId="0" borderId="7" xfId="2" applyFont="1" applyBorder="1" applyAlignment="1" applyProtection="1">
      <alignment vertical="top" wrapText="1"/>
    </xf>
    <xf numFmtId="0" fontId="20" fillId="0" borderId="8" xfId="2" applyFont="1" applyBorder="1" applyAlignment="1" applyProtection="1">
      <alignment vertical="top" wrapText="1"/>
    </xf>
    <xf numFmtId="0" fontId="20" fillId="0" borderId="9" xfId="2" applyFont="1" applyBorder="1" applyAlignment="1" applyProtection="1">
      <alignment vertical="top" wrapText="1"/>
    </xf>
    <xf numFmtId="0" fontId="24" fillId="0" borderId="7" xfId="2" applyFont="1" applyBorder="1" applyAlignment="1" applyProtection="1">
      <alignment vertical="top" wrapText="1"/>
    </xf>
    <xf numFmtId="0" fontId="24" fillId="0" borderId="8" xfId="2" applyFont="1" applyBorder="1" applyAlignment="1" applyProtection="1">
      <alignment vertical="top" wrapText="1"/>
    </xf>
    <xf numFmtId="0" fontId="24" fillId="0" borderId="10" xfId="2" applyFont="1" applyBorder="1" applyAlignment="1" applyProtection="1">
      <alignment vertical="top" wrapText="1"/>
    </xf>
    <xf numFmtId="0" fontId="3" fillId="0" borderId="32" xfId="2" applyFont="1" applyBorder="1" applyAlignment="1" applyProtection="1">
      <alignment horizontal="center" vertical="center"/>
    </xf>
    <xf numFmtId="0" fontId="13" fillId="0" borderId="7" xfId="2" applyFont="1" applyBorder="1" applyAlignment="1" applyProtection="1">
      <alignment vertical="top" wrapText="1"/>
    </xf>
    <xf numFmtId="0" fontId="13" fillId="0" borderId="8" xfId="2" applyFont="1" applyBorder="1" applyAlignment="1" applyProtection="1">
      <alignment vertical="top" wrapText="1"/>
    </xf>
    <xf numFmtId="0" fontId="13" fillId="0" borderId="9" xfId="2" applyFont="1" applyBorder="1" applyAlignment="1" applyProtection="1">
      <alignment vertical="top" wrapText="1"/>
    </xf>
    <xf numFmtId="0" fontId="20" fillId="0" borderId="10" xfId="2" applyFont="1" applyBorder="1" applyAlignment="1" applyProtection="1">
      <alignment vertical="top" wrapText="1"/>
    </xf>
    <xf numFmtId="0" fontId="3" fillId="0" borderId="33" xfId="2" applyFont="1" applyBorder="1" applyAlignment="1" applyProtection="1">
      <alignment horizontal="center" vertical="center" wrapText="1"/>
    </xf>
    <xf numFmtId="0" fontId="13" fillId="0" borderId="29" xfId="2" applyFont="1" applyBorder="1" applyAlignment="1" applyProtection="1">
      <alignment vertical="top" wrapText="1"/>
    </xf>
    <xf numFmtId="0" fontId="13" fillId="0" borderId="11" xfId="2" applyFont="1" applyBorder="1" applyAlignment="1" applyProtection="1">
      <alignment vertical="top" wrapText="1"/>
    </xf>
    <xf numFmtId="0" fontId="13" fillId="0" borderId="30" xfId="2" applyFont="1" applyBorder="1" applyAlignment="1" applyProtection="1">
      <alignment vertical="top" wrapText="1"/>
    </xf>
    <xf numFmtId="0" fontId="20" fillId="0" borderId="29" xfId="2" applyFont="1" applyBorder="1" applyAlignment="1" applyProtection="1">
      <alignment vertical="top" wrapText="1"/>
    </xf>
    <xf numFmtId="0" fontId="20" fillId="0" borderId="11" xfId="2" applyFont="1" applyBorder="1" applyAlignment="1" applyProtection="1">
      <alignment vertical="top" wrapText="1"/>
    </xf>
    <xf numFmtId="0" fontId="20" fillId="0" borderId="30" xfId="2" applyFont="1" applyBorder="1" applyAlignment="1" applyProtection="1">
      <alignment vertical="top" wrapText="1"/>
    </xf>
    <xf numFmtId="0" fontId="24" fillId="0" borderId="29" xfId="2" applyFont="1" applyBorder="1" applyAlignment="1" applyProtection="1">
      <alignment vertical="top" wrapText="1"/>
    </xf>
    <xf numFmtId="0" fontId="24" fillId="0" borderId="11" xfId="2" applyFont="1" applyBorder="1" applyAlignment="1" applyProtection="1">
      <alignment vertical="top" wrapText="1"/>
    </xf>
    <xf numFmtId="0" fontId="24" fillId="0" borderId="12" xfId="2" applyFont="1" applyBorder="1" applyAlignment="1" applyProtection="1">
      <alignment vertical="top" wrapText="1"/>
    </xf>
    <xf numFmtId="0" fontId="3" fillId="0" borderId="0" xfId="0" applyFont="1" applyAlignment="1" applyProtection="1">
      <alignment horizontal="left" vertical="center"/>
    </xf>
    <xf numFmtId="49" fontId="3" fillId="0" borderId="0" xfId="0" quotePrefix="1" applyNumberFormat="1" applyFont="1" applyAlignment="1" applyProtection="1">
      <alignment horizontal="lef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6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CCFFFF"/>
      <color rgb="FFCCECFF"/>
      <color rgb="FFEEAAFC"/>
      <color rgb="FF000000"/>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140F-1416-4C69-8D14-FC51C4D582F1}">
  <sheetPr codeName="Sheet2">
    <outlinePr summaryBelow="0"/>
    <pageSetUpPr fitToPage="1"/>
  </sheetPr>
  <dimension ref="A1:AB283"/>
  <sheetViews>
    <sheetView showGridLines="0" tabSelected="1" topLeftCell="B1" zoomScaleNormal="100" zoomScaleSheetLayoutView="48" zoomScalePageLayoutView="60" workbookViewId="0">
      <selection activeCell="B1" sqref="B1"/>
    </sheetView>
  </sheetViews>
  <sheetFormatPr defaultRowHeight="13.5" x14ac:dyDescent="0.15"/>
  <cols>
    <col min="1" max="1" width="10.375" style="70" hidden="1" customWidth="1"/>
    <col min="2" max="3" width="1.625" style="70" customWidth="1"/>
    <col min="4" max="8" width="5.625" style="70" customWidth="1"/>
    <col min="9" max="9" width="1.625" style="70" customWidth="1"/>
    <col min="10" max="10" width="6.625" style="70" customWidth="1"/>
    <col min="11" max="15" width="5.625" style="70" customWidth="1"/>
    <col min="16" max="16" width="10.625" style="70" customWidth="1"/>
    <col min="17" max="17" width="5.625" style="70" customWidth="1"/>
    <col min="18" max="18" width="10.625" style="70" customWidth="1"/>
    <col min="19" max="20" width="6.125" style="70" customWidth="1"/>
    <col min="21" max="23" width="8.375" style="70" customWidth="1"/>
    <col min="24" max="24" width="10.625" style="70" customWidth="1"/>
    <col min="25" max="25" width="2.125" style="70" customWidth="1"/>
    <col min="26" max="26" width="2.625" style="70" customWidth="1"/>
    <col min="27" max="27" width="3.625" style="70" customWidth="1"/>
    <col min="28" max="28" width="9" style="70" hidden="1" customWidth="1"/>
    <col min="29" max="16384" width="9" style="70"/>
  </cols>
  <sheetData>
    <row r="1" spans="1:27" ht="30" customHeight="1" x14ac:dyDescent="0.15">
      <c r="A1" s="341" t="s">
        <v>223</v>
      </c>
      <c r="B1" s="68"/>
      <c r="C1" s="69" t="s">
        <v>211</v>
      </c>
      <c r="D1" s="69"/>
      <c r="Q1" s="71"/>
      <c r="R1" s="71"/>
      <c r="T1" s="72"/>
      <c r="U1" s="72"/>
      <c r="V1" s="72"/>
      <c r="W1" s="340" t="s">
        <v>259</v>
      </c>
      <c r="X1" s="73"/>
      <c r="Y1" s="73"/>
      <c r="Z1" s="73"/>
      <c r="AA1" s="71"/>
    </row>
    <row r="2" spans="1:27" ht="15" hidden="1" customHeight="1" x14ac:dyDescent="0.15">
      <c r="A2" s="341" t="s">
        <v>65</v>
      </c>
      <c r="B2" s="67"/>
      <c r="C2" s="74"/>
      <c r="D2" s="74"/>
      <c r="AA2" s="71"/>
    </row>
    <row r="3" spans="1:27" ht="39.950000000000003" customHeight="1" x14ac:dyDescent="0.15">
      <c r="A3" s="342" t="s">
        <v>260</v>
      </c>
      <c r="B3" s="75"/>
      <c r="C3" s="76" t="s">
        <v>253</v>
      </c>
      <c r="D3" s="76"/>
      <c r="E3" s="76"/>
      <c r="F3" s="76"/>
      <c r="G3" s="76"/>
      <c r="H3" s="76"/>
      <c r="I3" s="76"/>
      <c r="J3" s="76"/>
      <c r="K3" s="76"/>
      <c r="L3" s="76"/>
      <c r="M3" s="76"/>
      <c r="N3" s="76"/>
      <c r="O3" s="76"/>
      <c r="P3" s="76"/>
      <c r="Q3" s="76"/>
      <c r="R3" s="76"/>
      <c r="S3" s="76"/>
      <c r="T3" s="76"/>
      <c r="U3" s="76"/>
      <c r="V3" s="76"/>
      <c r="W3" s="76"/>
      <c r="X3" s="76"/>
      <c r="AA3" s="71"/>
    </row>
    <row r="4" spans="1:27" ht="5.25" customHeight="1" x14ac:dyDescent="0.15">
      <c r="A4" s="75"/>
      <c r="B4" s="75"/>
      <c r="C4" s="77"/>
      <c r="D4" s="78"/>
      <c r="E4" s="78"/>
      <c r="F4" s="78"/>
      <c r="G4" s="78"/>
      <c r="H4" s="78"/>
      <c r="I4" s="78"/>
      <c r="J4" s="78"/>
      <c r="K4" s="78"/>
      <c r="L4" s="78"/>
      <c r="M4" s="78"/>
      <c r="N4" s="78"/>
      <c r="O4" s="78"/>
      <c r="P4" s="78"/>
      <c r="Q4" s="78"/>
      <c r="R4" s="78"/>
      <c r="S4" s="78"/>
      <c r="T4" s="78"/>
      <c r="U4" s="78"/>
      <c r="V4" s="78"/>
      <c r="W4" s="78"/>
      <c r="X4" s="78"/>
      <c r="Y4" s="78"/>
      <c r="Z4" s="79"/>
    </row>
    <row r="5" spans="1:27" ht="15" customHeight="1" x14ac:dyDescent="0.15">
      <c r="A5" s="75"/>
      <c r="B5" s="80"/>
      <c r="C5" s="81" t="s">
        <v>220</v>
      </c>
      <c r="D5" s="82"/>
      <c r="E5" s="82"/>
      <c r="F5" s="82"/>
      <c r="G5" s="82"/>
      <c r="H5" s="82"/>
      <c r="I5" s="82"/>
      <c r="J5" s="82"/>
      <c r="K5" s="82"/>
      <c r="L5" s="82"/>
      <c r="M5" s="82"/>
      <c r="N5" s="82"/>
      <c r="O5" s="82"/>
      <c r="P5" s="82"/>
      <c r="Q5" s="82"/>
      <c r="R5" s="82"/>
      <c r="S5" s="82"/>
      <c r="T5" s="82"/>
      <c r="U5" s="82"/>
      <c r="V5" s="82"/>
      <c r="W5" s="82"/>
      <c r="X5" s="82"/>
      <c r="Y5" s="82"/>
      <c r="Z5" s="83"/>
    </row>
    <row r="6" spans="1:27" ht="15" customHeight="1" x14ac:dyDescent="0.15">
      <c r="A6" s="75"/>
      <c r="B6" s="75"/>
      <c r="C6" s="81" t="s">
        <v>13</v>
      </c>
      <c r="D6" s="82"/>
      <c r="E6" s="82"/>
      <c r="F6" s="82"/>
      <c r="G6" s="82"/>
      <c r="H6" s="82"/>
      <c r="I6" s="82"/>
      <c r="J6" s="82"/>
      <c r="K6" s="82"/>
      <c r="L6" s="82"/>
      <c r="M6" s="82"/>
      <c r="N6" s="82"/>
      <c r="O6" s="82"/>
      <c r="P6" s="82"/>
      <c r="Q6" s="82"/>
      <c r="R6" s="82"/>
      <c r="S6" s="82"/>
      <c r="T6" s="82"/>
      <c r="U6" s="82"/>
      <c r="V6" s="82"/>
      <c r="W6" s="82"/>
      <c r="X6" s="82"/>
      <c r="Y6" s="82"/>
      <c r="Z6" s="83"/>
    </row>
    <row r="7" spans="1:27" ht="15" customHeight="1" x14ac:dyDescent="0.15">
      <c r="A7" s="75"/>
      <c r="B7" s="75"/>
      <c r="C7" s="81" t="s">
        <v>14</v>
      </c>
      <c r="D7" s="82"/>
      <c r="E7" s="82"/>
      <c r="F7" s="82"/>
      <c r="G7" s="82"/>
      <c r="H7" s="82"/>
      <c r="I7" s="82"/>
      <c r="J7" s="82"/>
      <c r="K7" s="82"/>
      <c r="L7" s="82"/>
      <c r="M7" s="82"/>
      <c r="N7" s="82"/>
      <c r="O7" s="82"/>
      <c r="P7" s="82"/>
      <c r="Q7" s="82"/>
      <c r="R7" s="82"/>
      <c r="S7" s="82"/>
      <c r="T7" s="82"/>
      <c r="U7" s="82"/>
      <c r="V7" s="82"/>
      <c r="W7" s="82"/>
      <c r="X7" s="82"/>
      <c r="Y7" s="82"/>
      <c r="Z7" s="83"/>
    </row>
    <row r="8" spans="1:27" ht="15" hidden="1" customHeight="1" x14ac:dyDescent="0.15">
      <c r="A8" s="75"/>
      <c r="B8" s="75"/>
      <c r="C8" s="81"/>
      <c r="D8" s="82"/>
      <c r="E8" s="82"/>
      <c r="F8" s="82"/>
      <c r="G8" s="82"/>
      <c r="H8" s="82"/>
      <c r="I8" s="82"/>
      <c r="J8" s="82"/>
      <c r="K8" s="82"/>
      <c r="L8" s="82"/>
      <c r="M8" s="82"/>
      <c r="N8" s="82"/>
      <c r="O8" s="82"/>
      <c r="P8" s="82"/>
      <c r="Q8" s="82"/>
      <c r="R8" s="82"/>
      <c r="S8" s="82"/>
      <c r="T8" s="82"/>
      <c r="U8" s="82"/>
      <c r="V8" s="82"/>
      <c r="W8" s="82"/>
      <c r="X8" s="82"/>
      <c r="Y8" s="82"/>
      <c r="Z8" s="83"/>
    </row>
    <row r="9" spans="1:27" ht="5.25" customHeight="1" x14ac:dyDescent="0.15">
      <c r="A9" s="75"/>
      <c r="B9" s="75"/>
      <c r="C9" s="84"/>
      <c r="D9" s="85"/>
      <c r="E9" s="85"/>
      <c r="F9" s="85"/>
      <c r="G9" s="85"/>
      <c r="H9" s="85"/>
      <c r="I9" s="85"/>
      <c r="J9" s="85"/>
      <c r="K9" s="85"/>
      <c r="L9" s="85"/>
      <c r="M9" s="85"/>
      <c r="N9" s="85"/>
      <c r="O9" s="85"/>
      <c r="P9" s="85"/>
      <c r="Q9" s="85"/>
      <c r="R9" s="85"/>
      <c r="S9" s="85"/>
      <c r="T9" s="85"/>
      <c r="U9" s="85"/>
      <c r="V9" s="85"/>
      <c r="W9" s="85"/>
      <c r="X9" s="85"/>
      <c r="Y9" s="85"/>
      <c r="Z9" s="86"/>
    </row>
    <row r="10" spans="1:27" ht="30" customHeight="1" x14ac:dyDescent="0.15">
      <c r="A10" s="75"/>
      <c r="B10" s="75"/>
    </row>
    <row r="11" spans="1:27" ht="15" hidden="1" customHeight="1" x14ac:dyDescent="0.15">
      <c r="A11" s="75"/>
      <c r="B11" s="75"/>
    </row>
    <row r="12" spans="1:27" ht="15" hidden="1" customHeight="1" x14ac:dyDescent="0.15">
      <c r="A12" s="75"/>
      <c r="B12" s="75"/>
    </row>
    <row r="13" spans="1:27" ht="20.100000000000001" customHeight="1" x14ac:dyDescent="0.15">
      <c r="A13" s="75"/>
      <c r="B13" s="75"/>
      <c r="C13" s="87" t="s">
        <v>163</v>
      </c>
      <c r="D13" s="88"/>
      <c r="E13" s="88"/>
      <c r="F13" s="88"/>
      <c r="G13" s="88"/>
      <c r="H13" s="89"/>
    </row>
    <row r="14" spans="1:27" ht="15" customHeight="1" x14ac:dyDescent="0.15">
      <c r="A14" s="75"/>
      <c r="B14" s="75"/>
      <c r="C14" s="90"/>
      <c r="D14" s="91"/>
      <c r="E14" s="91"/>
      <c r="F14" s="91"/>
      <c r="G14" s="91"/>
      <c r="H14" s="91"/>
      <c r="I14" s="92"/>
      <c r="J14" s="92"/>
      <c r="K14" s="92"/>
      <c r="L14" s="92"/>
      <c r="M14" s="92"/>
      <c r="N14" s="92"/>
      <c r="O14" s="92"/>
      <c r="P14" s="92"/>
      <c r="Q14" s="92"/>
      <c r="R14" s="92"/>
      <c r="S14" s="92"/>
      <c r="T14" s="92"/>
      <c r="U14" s="92"/>
      <c r="V14" s="92"/>
      <c r="W14" s="92"/>
      <c r="X14" s="92"/>
      <c r="Y14" s="92"/>
      <c r="Z14" s="93"/>
    </row>
    <row r="15" spans="1:27" ht="15.75" hidden="1" customHeight="1" x14ac:dyDescent="0.15">
      <c r="A15" s="75"/>
      <c r="B15" s="75"/>
      <c r="C15" s="94"/>
      <c r="D15" s="95"/>
      <c r="E15" s="96"/>
      <c r="F15" s="96"/>
      <c r="G15" s="96"/>
      <c r="H15" s="96"/>
      <c r="I15" s="97"/>
      <c r="J15" s="98"/>
      <c r="K15" s="98"/>
      <c r="L15" s="98"/>
      <c r="M15" s="98"/>
      <c r="N15" s="98"/>
      <c r="O15" s="98"/>
      <c r="P15" s="98"/>
      <c r="Q15" s="98"/>
      <c r="R15" s="98"/>
      <c r="S15" s="98"/>
      <c r="T15" s="98"/>
      <c r="U15" s="98"/>
      <c r="V15" s="98"/>
      <c r="W15" s="98"/>
      <c r="X15" s="98"/>
      <c r="Y15" s="98"/>
      <c r="Z15" s="99"/>
    </row>
    <row r="16" spans="1:27" ht="15.75" hidden="1" customHeight="1" x14ac:dyDescent="0.15">
      <c r="A16" s="75"/>
      <c r="B16" s="75"/>
      <c r="C16" s="94"/>
      <c r="D16" s="95"/>
      <c r="E16" s="100"/>
      <c r="F16" s="100"/>
      <c r="G16" s="100"/>
      <c r="H16" s="100"/>
      <c r="I16" s="97"/>
      <c r="J16" s="101"/>
      <c r="K16" s="101"/>
      <c r="L16" s="101"/>
      <c r="M16" s="101"/>
      <c r="N16" s="101"/>
      <c r="O16" s="101"/>
      <c r="P16" s="101"/>
      <c r="Q16" s="101"/>
      <c r="R16" s="101"/>
      <c r="S16" s="101"/>
      <c r="T16" s="101"/>
      <c r="U16" s="101"/>
      <c r="V16" s="101"/>
      <c r="W16" s="101"/>
      <c r="X16" s="101"/>
      <c r="Y16" s="101"/>
      <c r="Z16" s="99"/>
    </row>
    <row r="17" spans="1:26" ht="15.75" hidden="1" customHeight="1" x14ac:dyDescent="0.15">
      <c r="A17" s="75"/>
      <c r="B17" s="75"/>
      <c r="C17" s="94"/>
      <c r="D17" s="95"/>
      <c r="E17" s="100"/>
      <c r="F17" s="100"/>
      <c r="G17" s="100"/>
      <c r="H17" s="100"/>
      <c r="I17" s="97"/>
      <c r="J17" s="101"/>
      <c r="K17" s="101"/>
      <c r="L17" s="101"/>
      <c r="M17" s="101"/>
      <c r="N17" s="101"/>
      <c r="O17" s="101"/>
      <c r="P17" s="101"/>
      <c r="Q17" s="101"/>
      <c r="R17" s="101"/>
      <c r="S17" s="101"/>
      <c r="T17" s="101"/>
      <c r="U17" s="101"/>
      <c r="V17" s="101"/>
      <c r="W17" s="101"/>
      <c r="X17" s="101"/>
      <c r="Y17" s="101"/>
      <c r="Z17" s="99"/>
    </row>
    <row r="18" spans="1:26" ht="15.75" hidden="1" customHeight="1" x14ac:dyDescent="0.15">
      <c r="A18" s="75"/>
      <c r="B18" s="75"/>
      <c r="C18" s="94"/>
      <c r="D18" s="95"/>
      <c r="E18" s="100"/>
      <c r="F18" s="100"/>
      <c r="G18" s="100"/>
      <c r="H18" s="100"/>
      <c r="I18" s="97"/>
      <c r="J18" s="101"/>
      <c r="K18" s="101"/>
      <c r="L18" s="101"/>
      <c r="M18" s="101"/>
      <c r="N18" s="101"/>
      <c r="O18" s="101"/>
      <c r="P18" s="101"/>
      <c r="Q18" s="101"/>
      <c r="R18" s="101"/>
      <c r="S18" s="101"/>
      <c r="T18" s="101"/>
      <c r="U18" s="101"/>
      <c r="V18" s="101"/>
      <c r="W18" s="101"/>
      <c r="X18" s="101"/>
      <c r="Y18" s="101"/>
      <c r="Z18" s="99"/>
    </row>
    <row r="19" spans="1:26" ht="15.75" hidden="1" customHeight="1" x14ac:dyDescent="0.15">
      <c r="A19" s="75"/>
      <c r="B19" s="75"/>
      <c r="C19" s="94"/>
      <c r="D19" s="95"/>
      <c r="E19" s="100"/>
      <c r="F19" s="100"/>
      <c r="G19" s="100"/>
      <c r="H19" s="100"/>
      <c r="I19" s="97"/>
      <c r="J19" s="101"/>
      <c r="K19" s="101"/>
      <c r="L19" s="101"/>
      <c r="M19" s="101"/>
      <c r="N19" s="101"/>
      <c r="O19" s="101"/>
      <c r="P19" s="101"/>
      <c r="Q19" s="101"/>
      <c r="R19" s="101"/>
      <c r="S19" s="101"/>
      <c r="T19" s="101"/>
      <c r="U19" s="101"/>
      <c r="V19" s="101"/>
      <c r="W19" s="101"/>
      <c r="X19" s="101"/>
      <c r="Y19" s="101"/>
      <c r="Z19" s="99"/>
    </row>
    <row r="20" spans="1:26" ht="20.100000000000001" customHeight="1" x14ac:dyDescent="0.15">
      <c r="A20" s="75">
        <f>IFERROR(IF(TRIM($I20)="",1001,0),3)</f>
        <v>1001</v>
      </c>
      <c r="B20" s="75"/>
      <c r="C20" s="94"/>
      <c r="D20" s="95">
        <v>1</v>
      </c>
      <c r="E20" s="70" t="s">
        <v>0</v>
      </c>
      <c r="I20" s="26"/>
      <c r="J20" s="26"/>
      <c r="K20" s="26"/>
      <c r="L20" s="26"/>
      <c r="M20" s="26"/>
      <c r="N20" s="100"/>
      <c r="O20" s="100"/>
      <c r="P20" s="100"/>
      <c r="Q20" s="100"/>
      <c r="R20" s="100"/>
      <c r="S20" s="100"/>
      <c r="T20" s="100"/>
      <c r="U20" s="100"/>
      <c r="V20" s="100"/>
      <c r="W20" s="100"/>
      <c r="X20" s="100"/>
      <c r="Y20" s="100"/>
      <c r="Z20" s="99"/>
    </row>
    <row r="21" spans="1:26" ht="20.100000000000001" customHeight="1" x14ac:dyDescent="0.15">
      <c r="A21" s="75"/>
      <c r="B21" s="75"/>
      <c r="C21" s="94"/>
      <c r="D21" s="95"/>
      <c r="E21" s="100"/>
      <c r="F21" s="100"/>
      <c r="G21" s="100"/>
      <c r="H21" s="100"/>
      <c r="I21" s="97"/>
      <c r="J21" s="102" t="s">
        <v>188</v>
      </c>
      <c r="K21" s="101"/>
      <c r="L21" s="101"/>
      <c r="M21" s="101"/>
      <c r="N21" s="101"/>
      <c r="O21" s="101"/>
      <c r="P21" s="101"/>
      <c r="Q21" s="101"/>
      <c r="R21" s="101"/>
      <c r="S21" s="101"/>
      <c r="T21" s="101"/>
      <c r="U21" s="101"/>
      <c r="V21" s="101"/>
      <c r="W21" s="101"/>
      <c r="X21" s="101"/>
      <c r="Y21" s="101"/>
      <c r="Z21" s="99"/>
    </row>
    <row r="22" spans="1:26" ht="20.100000000000001" customHeight="1" x14ac:dyDescent="0.15">
      <c r="A22" s="75">
        <f>IFERROR(IF(AND(TRIM($I22)&lt;&gt;"", OR(ISERROR(FIND("@"&amp;LEFT($I22,3)&amp;"@", 都道府県3))=FALSE, ISERROR(FIND("@"&amp;LEFT($I22,4)&amp;"@",都道府県4))=FALSE))=FALSE,1001,0),3)</f>
        <v>1001</v>
      </c>
      <c r="B22" s="75"/>
      <c r="C22" s="94"/>
      <c r="D22" s="95">
        <v>2</v>
      </c>
      <c r="E22" s="70" t="s">
        <v>122</v>
      </c>
      <c r="I22" s="30"/>
      <c r="J22" s="30"/>
      <c r="K22" s="30"/>
      <c r="L22" s="30"/>
      <c r="M22" s="30"/>
      <c r="N22" s="30"/>
      <c r="O22" s="30"/>
      <c r="P22" s="30"/>
      <c r="Q22" s="30"/>
      <c r="R22" s="30"/>
      <c r="S22" s="30"/>
      <c r="T22" s="30"/>
      <c r="U22" s="30"/>
      <c r="V22" s="30"/>
      <c r="W22" s="30"/>
      <c r="X22" s="30"/>
      <c r="Y22" s="30"/>
      <c r="Z22" s="99"/>
    </row>
    <row r="23" spans="1:26" ht="20.100000000000001" customHeight="1" x14ac:dyDescent="0.15">
      <c r="A23" s="75"/>
      <c r="B23" s="75"/>
      <c r="C23" s="94"/>
      <c r="D23" s="95"/>
      <c r="E23" s="100"/>
      <c r="F23" s="100"/>
      <c r="G23" s="100"/>
      <c r="H23" s="100"/>
      <c r="I23" s="97"/>
      <c r="J23" s="102" t="s">
        <v>9</v>
      </c>
      <c r="K23" s="101"/>
      <c r="L23" s="101"/>
      <c r="M23" s="101"/>
      <c r="N23" s="101"/>
      <c r="O23" s="101"/>
      <c r="P23" s="101"/>
      <c r="Q23" s="101"/>
      <c r="R23" s="101"/>
      <c r="S23" s="101"/>
      <c r="T23" s="101"/>
      <c r="U23" s="101"/>
      <c r="V23" s="101"/>
      <c r="W23" s="101"/>
      <c r="X23" s="101"/>
      <c r="Y23" s="101"/>
      <c r="Z23" s="99"/>
    </row>
    <row r="24" spans="1:26" ht="20.100000000000001" customHeight="1" x14ac:dyDescent="0.15">
      <c r="A24" s="75">
        <f>IFERROR(IF(TRIM($I24)="",1001,0),3)</f>
        <v>1001</v>
      </c>
      <c r="B24" s="75"/>
      <c r="C24" s="94"/>
      <c r="D24" s="95">
        <v>3</v>
      </c>
      <c r="E24" s="70" t="s">
        <v>164</v>
      </c>
      <c r="I24" s="25"/>
      <c r="J24" s="25"/>
      <c r="K24" s="25"/>
      <c r="L24" s="25"/>
      <c r="M24" s="25"/>
      <c r="N24" s="25"/>
      <c r="O24" s="25"/>
      <c r="P24" s="25"/>
      <c r="Q24" s="25"/>
      <c r="R24" s="25"/>
      <c r="S24" s="25"/>
      <c r="T24" s="25"/>
      <c r="U24" s="25"/>
      <c r="V24" s="25"/>
      <c r="W24" s="25"/>
      <c r="X24" s="25"/>
      <c r="Y24" s="25"/>
      <c r="Z24" s="99"/>
    </row>
    <row r="25" spans="1:26" ht="20.100000000000001" customHeight="1" x14ac:dyDescent="0.15">
      <c r="A25" s="75"/>
      <c r="B25" s="75"/>
      <c r="C25" s="103"/>
      <c r="D25" s="100"/>
      <c r="E25" s="100"/>
      <c r="F25" s="100"/>
      <c r="G25" s="100"/>
      <c r="H25" s="100"/>
      <c r="I25" s="97"/>
      <c r="J25" s="102" t="s">
        <v>179</v>
      </c>
      <c r="K25" s="101"/>
      <c r="L25" s="101"/>
      <c r="M25" s="101"/>
      <c r="N25" s="101"/>
      <c r="O25" s="101"/>
      <c r="P25" s="101"/>
      <c r="Q25" s="101"/>
      <c r="R25" s="101"/>
      <c r="S25" s="101"/>
      <c r="T25" s="101"/>
      <c r="U25" s="101"/>
      <c r="V25" s="101"/>
      <c r="W25" s="101"/>
      <c r="X25" s="101"/>
      <c r="Y25" s="101"/>
      <c r="Z25" s="99"/>
    </row>
    <row r="26" spans="1:26" ht="20.100000000000001" customHeight="1" x14ac:dyDescent="0.15">
      <c r="A26" s="75">
        <f>IFERROR(IF(TRIM($I26)="",1001,0),3)</f>
        <v>1001</v>
      </c>
      <c r="B26" s="75"/>
      <c r="C26" s="94"/>
      <c r="D26" s="95">
        <v>4</v>
      </c>
      <c r="E26" s="70" t="s">
        <v>1</v>
      </c>
      <c r="I26" s="25"/>
      <c r="J26" s="25"/>
      <c r="K26" s="25"/>
      <c r="L26" s="25"/>
      <c r="M26" s="25"/>
      <c r="N26" s="25"/>
      <c r="O26" s="25"/>
      <c r="P26" s="25"/>
      <c r="Q26" s="25"/>
      <c r="R26" s="25"/>
      <c r="S26" s="25"/>
      <c r="T26" s="25"/>
      <c r="U26" s="25"/>
      <c r="V26" s="25"/>
      <c r="W26" s="25"/>
      <c r="X26" s="25"/>
      <c r="Y26" s="25"/>
      <c r="Z26" s="99"/>
    </row>
    <row r="27" spans="1:26" ht="42" customHeight="1" x14ac:dyDescent="0.15">
      <c r="A27" s="75"/>
      <c r="B27" s="75"/>
      <c r="C27" s="103"/>
      <c r="D27" s="100"/>
      <c r="E27" s="100"/>
      <c r="F27" s="100"/>
      <c r="G27" s="100"/>
      <c r="H27" s="100"/>
      <c r="I27" s="97"/>
      <c r="J27" s="104" t="s">
        <v>222</v>
      </c>
      <c r="K27" s="104"/>
      <c r="L27" s="104"/>
      <c r="M27" s="104"/>
      <c r="N27" s="104"/>
      <c r="O27" s="104"/>
      <c r="P27" s="104"/>
      <c r="Q27" s="104"/>
      <c r="R27" s="104"/>
      <c r="S27" s="104"/>
      <c r="T27" s="104"/>
      <c r="U27" s="104"/>
      <c r="V27" s="104"/>
      <c r="W27" s="104"/>
      <c r="X27" s="104"/>
      <c r="Y27" s="101"/>
      <c r="Z27" s="105"/>
    </row>
    <row r="28" spans="1:26" ht="20.100000000000001" customHeight="1" x14ac:dyDescent="0.15">
      <c r="A28" s="75">
        <f>IFERROR(IF(TRIM($I28)="",1001,0),3)</f>
        <v>1001</v>
      </c>
      <c r="B28" s="75"/>
      <c r="C28" s="94"/>
      <c r="D28" s="95">
        <v>5</v>
      </c>
      <c r="E28" s="70" t="s">
        <v>10</v>
      </c>
      <c r="I28" s="25"/>
      <c r="J28" s="25"/>
      <c r="K28" s="25"/>
      <c r="L28" s="25"/>
      <c r="M28" s="25"/>
      <c r="N28" s="25"/>
      <c r="O28" s="25"/>
      <c r="P28" s="25"/>
      <c r="Q28" s="25"/>
      <c r="R28" s="25"/>
      <c r="S28" s="25"/>
      <c r="T28" s="25"/>
      <c r="U28" s="25"/>
      <c r="V28" s="25"/>
      <c r="W28" s="25"/>
      <c r="X28" s="25"/>
      <c r="Y28" s="25"/>
      <c r="Z28" s="99"/>
    </row>
    <row r="29" spans="1:26" ht="30" customHeight="1" x14ac:dyDescent="0.15">
      <c r="A29" s="75"/>
      <c r="B29" s="75"/>
      <c r="C29" s="103"/>
      <c r="D29" s="100"/>
      <c r="E29" s="100"/>
      <c r="F29" s="100"/>
      <c r="G29" s="100"/>
      <c r="H29" s="100"/>
      <c r="I29" s="97"/>
      <c r="J29" s="104" t="s">
        <v>225</v>
      </c>
      <c r="K29" s="104"/>
      <c r="L29" s="104"/>
      <c r="M29" s="104"/>
      <c r="N29" s="104"/>
      <c r="O29" s="104"/>
      <c r="P29" s="104"/>
      <c r="Q29" s="104"/>
      <c r="R29" s="104"/>
      <c r="S29" s="104"/>
      <c r="T29" s="104"/>
      <c r="U29" s="104"/>
      <c r="V29" s="104"/>
      <c r="W29" s="104"/>
      <c r="X29" s="101"/>
      <c r="Y29" s="101"/>
      <c r="Z29" s="105"/>
    </row>
    <row r="30" spans="1:26" ht="20.100000000000001" customHeight="1" x14ac:dyDescent="0.15">
      <c r="A30" s="75">
        <f>IFERROR(IF(OR(TRIM($I30)="", NOT(OR(IFERROR(SEARCH(" ",$I30),0)&gt;0, IFERROR(SEARCH("　",$I30),0)&gt;0))),1001,0),3)</f>
        <v>1001</v>
      </c>
      <c r="B30" s="75"/>
      <c r="C30" s="94"/>
      <c r="D30" s="95">
        <v>6</v>
      </c>
      <c r="E30" s="70" t="s">
        <v>165</v>
      </c>
      <c r="I30" s="25"/>
      <c r="J30" s="25"/>
      <c r="K30" s="25"/>
      <c r="L30" s="25"/>
      <c r="M30" s="25"/>
      <c r="N30" s="25"/>
      <c r="O30" s="25"/>
      <c r="P30" s="25"/>
      <c r="Q30" s="25"/>
      <c r="R30" s="25"/>
      <c r="S30" s="25"/>
      <c r="T30" s="25"/>
      <c r="U30" s="25"/>
      <c r="V30" s="25"/>
      <c r="W30" s="25"/>
      <c r="X30" s="25"/>
      <c r="Y30" s="25"/>
      <c r="Z30" s="99"/>
    </row>
    <row r="31" spans="1:26" ht="20.100000000000001" customHeight="1" x14ac:dyDescent="0.15">
      <c r="A31" s="75"/>
      <c r="B31" s="75"/>
      <c r="C31" s="103"/>
      <c r="D31" s="100"/>
      <c r="E31" s="100"/>
      <c r="F31" s="100"/>
      <c r="G31" s="100"/>
      <c r="H31" s="100"/>
      <c r="I31" s="106"/>
      <c r="J31" s="102" t="s">
        <v>161</v>
      </c>
      <c r="K31" s="102"/>
      <c r="L31" s="102"/>
      <c r="M31" s="102"/>
      <c r="N31" s="102"/>
      <c r="O31" s="102"/>
      <c r="P31" s="102"/>
      <c r="Q31" s="102"/>
      <c r="R31" s="102"/>
      <c r="S31" s="102"/>
      <c r="T31" s="102"/>
      <c r="U31" s="102"/>
      <c r="V31" s="102"/>
      <c r="W31" s="102"/>
      <c r="X31" s="102"/>
      <c r="Y31" s="102"/>
      <c r="Z31" s="105"/>
    </row>
    <row r="32" spans="1:26" ht="20.100000000000001" customHeight="1" x14ac:dyDescent="0.15">
      <c r="A32" s="75">
        <f>IFERROR(IF(OR(TRIM($I32)="", NOT(OR(IFERROR(SEARCH(" ",$I32),0)&gt;0, IFERROR(SEARCH("　",$I32),0)&gt;0))),1001,0),3)</f>
        <v>1001</v>
      </c>
      <c r="B32" s="75"/>
      <c r="C32" s="94"/>
      <c r="D32" s="95">
        <v>7</v>
      </c>
      <c r="E32" s="70" t="s">
        <v>2</v>
      </c>
      <c r="I32" s="25"/>
      <c r="J32" s="25"/>
      <c r="K32" s="25"/>
      <c r="L32" s="25"/>
      <c r="M32" s="25"/>
      <c r="N32" s="25"/>
      <c r="O32" s="25"/>
      <c r="P32" s="25"/>
      <c r="Q32" s="25"/>
      <c r="R32" s="25"/>
      <c r="S32" s="25"/>
      <c r="T32" s="25"/>
      <c r="U32" s="25"/>
      <c r="V32" s="25"/>
      <c r="W32" s="25"/>
      <c r="X32" s="25"/>
      <c r="Y32" s="25"/>
      <c r="Z32" s="99"/>
    </row>
    <row r="33" spans="1:27" ht="20.100000000000001" customHeight="1" x14ac:dyDescent="0.15">
      <c r="A33" s="75"/>
      <c r="B33" s="75"/>
      <c r="C33" s="103"/>
      <c r="D33" s="100"/>
      <c r="E33" s="100"/>
      <c r="F33" s="100"/>
      <c r="G33" s="100"/>
      <c r="H33" s="100"/>
      <c r="I33" s="106"/>
      <c r="J33" s="102" t="s">
        <v>5</v>
      </c>
      <c r="K33" s="102"/>
      <c r="L33" s="102"/>
      <c r="M33" s="102"/>
      <c r="N33" s="102"/>
      <c r="O33" s="102"/>
      <c r="P33" s="102"/>
      <c r="Q33" s="102"/>
      <c r="R33" s="102"/>
      <c r="S33" s="102"/>
      <c r="T33" s="102"/>
      <c r="U33" s="102"/>
      <c r="V33" s="102"/>
      <c r="W33" s="102"/>
      <c r="X33" s="102"/>
      <c r="Y33" s="102"/>
      <c r="Z33" s="99"/>
    </row>
    <row r="34" spans="1:27" ht="20.100000000000001" customHeight="1" x14ac:dyDescent="0.15">
      <c r="A34" s="75">
        <f>IFERROR(IF(NOT(AND(TRIM($I34)&lt;&gt;"",ISNUMBER(VALUE(SUBSTITUTE($I34,"-",""))), IFERROR(SEARCH("-",$I34),0)&gt;0)),1001,0),3)</f>
        <v>1001</v>
      </c>
      <c r="B34" s="75"/>
      <c r="C34" s="94"/>
      <c r="D34" s="95">
        <v>8</v>
      </c>
      <c r="E34" s="70" t="s">
        <v>3</v>
      </c>
      <c r="I34" s="25"/>
      <c r="J34" s="25"/>
      <c r="K34" s="25"/>
      <c r="L34" s="25"/>
      <c r="M34" s="25"/>
      <c r="O34" s="107" t="s">
        <v>116</v>
      </c>
      <c r="P34" s="1"/>
      <c r="Q34" s="70" t="s">
        <v>117</v>
      </c>
      <c r="Y34" s="101"/>
      <c r="Z34" s="99"/>
    </row>
    <row r="35" spans="1:27" ht="20.100000000000001" customHeight="1" x14ac:dyDescent="0.15">
      <c r="A35" s="75"/>
      <c r="B35" s="75"/>
      <c r="C35" s="103"/>
      <c r="D35" s="100"/>
      <c r="E35" s="100"/>
      <c r="F35" s="100"/>
      <c r="G35" s="100"/>
      <c r="H35" s="100"/>
      <c r="I35" s="97"/>
      <c r="J35" s="102" t="s">
        <v>162</v>
      </c>
      <c r="K35" s="101"/>
      <c r="L35" s="101"/>
      <c r="M35" s="101"/>
      <c r="N35" s="101"/>
      <c r="O35" s="101"/>
      <c r="P35" s="101"/>
      <c r="Q35" s="101"/>
      <c r="R35" s="101"/>
      <c r="S35" s="101"/>
      <c r="T35" s="101"/>
      <c r="U35" s="101"/>
      <c r="V35" s="101"/>
      <c r="W35" s="101"/>
      <c r="X35" s="101"/>
      <c r="Y35" s="101"/>
      <c r="Z35" s="99"/>
    </row>
    <row r="36" spans="1:27" ht="20.100000000000001" customHeight="1" x14ac:dyDescent="0.15">
      <c r="A36" s="75">
        <f>IFERROR(IF(AND(TRIM($I36)&lt;&gt;"", NOT(AND(ISNUMBER(VALUE(SUBSTITUTE($I36,"-",""))), IFERROR(SEARCH("-",$I36),0)&gt;0))),1001,0),3)</f>
        <v>0</v>
      </c>
      <c r="B36" s="75"/>
      <c r="C36" s="94"/>
      <c r="D36" s="95">
        <v>9</v>
      </c>
      <c r="E36" s="70" t="s">
        <v>4</v>
      </c>
      <c r="I36" s="25"/>
      <c r="J36" s="25"/>
      <c r="K36" s="25"/>
      <c r="L36" s="25"/>
      <c r="M36" s="25"/>
      <c r="N36" s="101"/>
      <c r="O36" s="101"/>
      <c r="P36" s="101"/>
      <c r="Q36" s="101"/>
      <c r="R36" s="101"/>
      <c r="S36" s="101"/>
      <c r="T36" s="101"/>
      <c r="U36" s="101"/>
      <c r="V36" s="101"/>
      <c r="W36" s="101"/>
      <c r="X36" s="101"/>
      <c r="Y36" s="101"/>
      <c r="Z36" s="99"/>
    </row>
    <row r="37" spans="1:27" ht="20.100000000000001" customHeight="1" x14ac:dyDescent="0.15">
      <c r="A37" s="75"/>
      <c r="B37" s="75"/>
      <c r="C37" s="103"/>
      <c r="D37" s="100"/>
      <c r="E37" s="100"/>
      <c r="F37" s="100"/>
      <c r="G37" s="100"/>
      <c r="H37" s="100"/>
      <c r="I37" s="97"/>
      <c r="J37" s="102" t="s">
        <v>208</v>
      </c>
      <c r="K37" s="101"/>
      <c r="L37" s="101"/>
      <c r="M37" s="101"/>
      <c r="N37" s="101"/>
      <c r="O37" s="101"/>
      <c r="P37" s="101"/>
      <c r="Q37" s="101"/>
      <c r="R37" s="101"/>
      <c r="S37" s="101"/>
      <c r="T37" s="101"/>
      <c r="U37" s="101"/>
      <c r="V37" s="101"/>
      <c r="W37" s="101"/>
      <c r="X37" s="101"/>
      <c r="Y37" s="101"/>
      <c r="Z37" s="99"/>
    </row>
    <row r="38" spans="1:27" ht="20.100000000000001" customHeight="1" x14ac:dyDescent="0.15">
      <c r="A38" s="75">
        <f>IFERROR(IF(AND(TRIM($I38)&lt;&gt;"", NOT(IFERROR(SEARCH("@",$I38),0)&gt;0)),1001,0),3)</f>
        <v>0</v>
      </c>
      <c r="B38" s="75"/>
      <c r="C38" s="103"/>
      <c r="D38" s="95">
        <v>10</v>
      </c>
      <c r="E38" s="70" t="s">
        <v>123</v>
      </c>
      <c r="I38" s="25"/>
      <c r="J38" s="25"/>
      <c r="K38" s="25"/>
      <c r="L38" s="25"/>
      <c r="M38" s="25"/>
      <c r="N38" s="25"/>
      <c r="O38" s="25"/>
      <c r="P38" s="25"/>
      <c r="Q38" s="25"/>
      <c r="R38" s="25"/>
      <c r="S38" s="25"/>
      <c r="T38" s="25"/>
      <c r="U38" s="25"/>
      <c r="V38" s="25"/>
      <c r="W38" s="25"/>
      <c r="X38" s="25"/>
      <c r="Y38" s="25"/>
      <c r="Z38" s="99"/>
    </row>
    <row r="39" spans="1:27" ht="20.100000000000001" customHeight="1" x14ac:dyDescent="0.15">
      <c r="A39" s="75"/>
      <c r="B39" s="75"/>
      <c r="C39" s="103"/>
      <c r="D39" s="95"/>
      <c r="I39" s="97"/>
      <c r="J39" s="108" t="s">
        <v>186</v>
      </c>
      <c r="K39" s="109"/>
      <c r="L39" s="102"/>
      <c r="M39" s="102"/>
      <c r="N39" s="102"/>
      <c r="O39" s="102"/>
      <c r="P39" s="102"/>
      <c r="Q39" s="110"/>
      <c r="R39" s="102"/>
      <c r="S39" s="102"/>
      <c r="T39" s="102"/>
      <c r="U39" s="102"/>
      <c r="V39" s="102"/>
      <c r="W39" s="102"/>
      <c r="X39" s="102"/>
      <c r="Y39" s="102"/>
      <c r="Z39" s="100"/>
      <c r="AA39" s="111"/>
    </row>
    <row r="40" spans="1:27" ht="20.100000000000001" customHeight="1" x14ac:dyDescent="0.15">
      <c r="A40" s="75">
        <f>IFERROR(IF(AND($I40&lt;&gt;"一致する", $I40&lt;&gt;"一致しない"),1001,0),3)</f>
        <v>0</v>
      </c>
      <c r="B40" s="75"/>
      <c r="C40" s="94"/>
      <c r="D40" s="95">
        <v>11</v>
      </c>
      <c r="E40" s="70" t="s">
        <v>66</v>
      </c>
      <c r="I40" s="25" t="s">
        <v>71</v>
      </c>
      <c r="J40" s="25"/>
      <c r="K40" s="25"/>
      <c r="L40" s="25"/>
      <c r="M40" s="25"/>
      <c r="N40" s="100"/>
      <c r="O40" s="100"/>
      <c r="P40" s="100"/>
      <c r="Q40" s="100"/>
      <c r="R40" s="100"/>
      <c r="S40" s="100"/>
      <c r="T40" s="100"/>
      <c r="U40" s="100"/>
      <c r="V40" s="100"/>
      <c r="W40" s="100"/>
      <c r="X40" s="100"/>
      <c r="Y40" s="100"/>
      <c r="Z40" s="99"/>
      <c r="AA40" s="100"/>
    </row>
    <row r="41" spans="1:27" ht="20.100000000000001" customHeight="1" x14ac:dyDescent="0.15">
      <c r="A41" s="75"/>
      <c r="B41" s="75"/>
      <c r="C41" s="103"/>
      <c r="D41" s="100"/>
      <c r="E41" s="100"/>
      <c r="F41" s="100"/>
      <c r="G41" s="100"/>
      <c r="H41" s="100"/>
      <c r="I41" s="106"/>
      <c r="J41" s="112" t="s">
        <v>176</v>
      </c>
      <c r="K41" s="102"/>
      <c r="L41" s="102"/>
      <c r="M41" s="102"/>
      <c r="N41" s="102"/>
      <c r="O41" s="102"/>
      <c r="P41" s="102"/>
      <c r="Q41" s="102"/>
      <c r="R41" s="102"/>
      <c r="S41" s="102"/>
      <c r="T41" s="102"/>
      <c r="U41" s="102"/>
      <c r="V41" s="102"/>
      <c r="W41" s="102"/>
      <c r="X41" s="102"/>
      <c r="Y41" s="102"/>
      <c r="Z41" s="113"/>
      <c r="AA41" s="100"/>
    </row>
    <row r="42" spans="1:27" ht="20.100000000000001" customHeight="1" x14ac:dyDescent="0.15">
      <c r="A42" s="75"/>
      <c r="B42" s="75"/>
      <c r="C42" s="114"/>
      <c r="D42" s="115"/>
      <c r="E42" s="115"/>
      <c r="F42" s="115"/>
      <c r="G42" s="115"/>
      <c r="H42" s="115"/>
      <c r="I42" s="116"/>
      <c r="J42" s="116"/>
      <c r="K42" s="117"/>
      <c r="L42" s="116"/>
      <c r="M42" s="116"/>
      <c r="N42" s="116"/>
      <c r="O42" s="116"/>
      <c r="P42" s="116"/>
      <c r="Q42" s="116"/>
      <c r="R42" s="116"/>
      <c r="S42" s="116"/>
      <c r="T42" s="116"/>
      <c r="U42" s="116"/>
      <c r="V42" s="116"/>
      <c r="W42" s="116"/>
      <c r="X42" s="116"/>
      <c r="Y42" s="116"/>
      <c r="Z42" s="118"/>
    </row>
    <row r="43" spans="1:27" ht="15" customHeight="1" x14ac:dyDescent="0.15">
      <c r="A43" s="75"/>
      <c r="B43" s="75"/>
      <c r="C43" s="100"/>
      <c r="D43" s="100"/>
      <c r="E43" s="100"/>
      <c r="F43" s="100"/>
      <c r="G43" s="100"/>
      <c r="H43" s="100"/>
      <c r="I43" s="119"/>
      <c r="J43" s="120"/>
      <c r="K43" s="120"/>
      <c r="L43" s="120"/>
      <c r="M43" s="120"/>
      <c r="N43" s="120"/>
      <c r="O43" s="120"/>
      <c r="P43" s="120"/>
      <c r="Q43" s="120"/>
      <c r="R43" s="120"/>
      <c r="S43" s="120"/>
      <c r="T43" s="120"/>
      <c r="U43" s="120"/>
      <c r="V43" s="120"/>
      <c r="W43" s="120"/>
      <c r="X43" s="120"/>
      <c r="Y43" s="120"/>
      <c r="Z43" s="100"/>
    </row>
    <row r="44" spans="1:27" ht="15.75" hidden="1" customHeight="1" x14ac:dyDescent="0.15">
      <c r="A44" s="75"/>
      <c r="B44" s="75"/>
      <c r="C44" s="100"/>
      <c r="D44" s="100"/>
      <c r="E44" s="100"/>
      <c r="F44" s="100"/>
      <c r="G44" s="100"/>
      <c r="H44" s="100"/>
      <c r="I44" s="120"/>
      <c r="J44" s="100"/>
      <c r="K44" s="100"/>
      <c r="L44" s="100"/>
      <c r="M44" s="100"/>
      <c r="N44" s="100"/>
      <c r="O44" s="100"/>
      <c r="P44" s="100"/>
      <c r="Q44" s="100"/>
      <c r="R44" s="100"/>
      <c r="S44" s="100"/>
      <c r="T44" s="100"/>
      <c r="U44" s="100"/>
      <c r="V44" s="100"/>
      <c r="W44" s="100"/>
      <c r="X44" s="100"/>
      <c r="Y44" s="100"/>
      <c r="Z44" s="100"/>
    </row>
    <row r="45" spans="1:27" ht="15.75" hidden="1" customHeight="1" x14ac:dyDescent="0.15">
      <c r="A45" s="75"/>
      <c r="B45" s="75"/>
      <c r="C45" s="100"/>
      <c r="D45" s="100"/>
      <c r="E45" s="100"/>
      <c r="F45" s="100"/>
      <c r="G45" s="100"/>
      <c r="H45" s="100"/>
      <c r="I45" s="120"/>
      <c r="J45" s="100"/>
      <c r="K45" s="100"/>
      <c r="L45" s="100"/>
      <c r="M45" s="100"/>
      <c r="N45" s="100"/>
      <c r="O45" s="100"/>
      <c r="P45" s="100"/>
      <c r="Q45" s="100"/>
      <c r="R45" s="100"/>
      <c r="S45" s="100"/>
      <c r="T45" s="100"/>
      <c r="U45" s="100"/>
      <c r="V45" s="100"/>
      <c r="W45" s="100"/>
      <c r="X45" s="100"/>
      <c r="Y45" s="100"/>
      <c r="Z45" s="100"/>
    </row>
    <row r="46" spans="1:27" ht="15.75" hidden="1" customHeight="1" x14ac:dyDescent="0.15">
      <c r="A46" s="75"/>
      <c r="B46" s="75"/>
      <c r="C46" s="100"/>
      <c r="D46" s="100"/>
      <c r="E46" s="100"/>
      <c r="F46" s="100"/>
      <c r="G46" s="100"/>
      <c r="H46" s="100"/>
      <c r="I46" s="120"/>
      <c r="J46" s="100"/>
      <c r="K46" s="100"/>
      <c r="L46" s="100"/>
      <c r="M46" s="100"/>
      <c r="N46" s="100"/>
      <c r="O46" s="100"/>
      <c r="P46" s="100"/>
      <c r="Q46" s="100"/>
      <c r="R46" s="100"/>
      <c r="S46" s="100"/>
      <c r="T46" s="100"/>
      <c r="U46" s="100"/>
      <c r="V46" s="100"/>
      <c r="W46" s="100"/>
      <c r="X46" s="100"/>
      <c r="Y46" s="100"/>
      <c r="Z46" s="100"/>
    </row>
    <row r="47" spans="1:27" ht="15.75" hidden="1" customHeight="1" x14ac:dyDescent="0.15">
      <c r="A47" s="75"/>
      <c r="B47" s="75"/>
      <c r="C47" s="100"/>
      <c r="D47" s="100"/>
      <c r="E47" s="100"/>
      <c r="F47" s="100"/>
      <c r="G47" s="100"/>
      <c r="H47" s="100"/>
      <c r="I47" s="120"/>
      <c r="J47" s="100"/>
      <c r="K47" s="100"/>
      <c r="L47" s="100"/>
      <c r="M47" s="100"/>
      <c r="N47" s="100"/>
      <c r="O47" s="100"/>
      <c r="P47" s="100"/>
      <c r="Q47" s="100"/>
      <c r="R47" s="100"/>
      <c r="S47" s="100"/>
      <c r="T47" s="100"/>
      <c r="U47" s="100"/>
      <c r="V47" s="100"/>
      <c r="W47" s="100"/>
      <c r="X47" s="100"/>
      <c r="Y47" s="100"/>
      <c r="Z47" s="100"/>
    </row>
    <row r="48" spans="1:27" ht="15.75" hidden="1" customHeight="1" x14ac:dyDescent="0.15">
      <c r="A48" s="75"/>
      <c r="B48" s="75"/>
      <c r="C48" s="100"/>
      <c r="D48" s="100"/>
      <c r="E48" s="100"/>
      <c r="F48" s="100"/>
      <c r="G48" s="100"/>
      <c r="H48" s="100"/>
      <c r="I48" s="120"/>
      <c r="J48" s="100"/>
      <c r="K48" s="100"/>
      <c r="L48" s="100"/>
      <c r="M48" s="100"/>
      <c r="N48" s="100"/>
      <c r="O48" s="100"/>
      <c r="P48" s="100"/>
      <c r="Q48" s="100"/>
      <c r="R48" s="100"/>
      <c r="S48" s="100"/>
      <c r="T48" s="100"/>
      <c r="U48" s="100"/>
      <c r="V48" s="100"/>
      <c r="W48" s="100"/>
      <c r="X48" s="100"/>
      <c r="Y48" s="100"/>
      <c r="Z48" s="100"/>
    </row>
    <row r="49" spans="1:26" ht="15.75" hidden="1" customHeight="1" x14ac:dyDescent="0.15">
      <c r="A49" s="75"/>
      <c r="B49" s="75"/>
      <c r="C49" s="100"/>
      <c r="D49" s="100"/>
      <c r="E49" s="100"/>
      <c r="F49" s="100"/>
      <c r="G49" s="100"/>
      <c r="H49" s="100"/>
      <c r="I49" s="120"/>
      <c r="J49" s="100"/>
      <c r="K49" s="100"/>
      <c r="L49" s="100"/>
      <c r="M49" s="100"/>
      <c r="N49" s="100"/>
      <c r="O49" s="100"/>
      <c r="P49" s="100"/>
      <c r="Q49" s="100"/>
      <c r="R49" s="100"/>
      <c r="S49" s="100"/>
      <c r="T49" s="100"/>
      <c r="U49" s="100"/>
      <c r="V49" s="100"/>
      <c r="W49" s="100"/>
      <c r="X49" s="100"/>
      <c r="Y49" s="100"/>
      <c r="Z49" s="100"/>
    </row>
    <row r="50" spans="1:26" ht="15.75" hidden="1" customHeight="1" x14ac:dyDescent="0.15">
      <c r="A50" s="75"/>
      <c r="B50" s="75"/>
      <c r="C50" s="100"/>
      <c r="D50" s="100"/>
      <c r="E50" s="100"/>
      <c r="F50" s="100"/>
      <c r="G50" s="100"/>
      <c r="H50" s="100"/>
      <c r="I50" s="120"/>
      <c r="J50" s="100"/>
      <c r="K50" s="100"/>
      <c r="L50" s="100"/>
      <c r="M50" s="100"/>
      <c r="N50" s="100"/>
      <c r="O50" s="100"/>
      <c r="P50" s="100"/>
      <c r="Q50" s="100"/>
      <c r="R50" s="100"/>
      <c r="S50" s="100"/>
      <c r="T50" s="100"/>
      <c r="U50" s="100"/>
      <c r="V50" s="100"/>
      <c r="W50" s="100"/>
      <c r="X50" s="100"/>
      <c r="Y50" s="100"/>
      <c r="Z50" s="100"/>
    </row>
    <row r="51" spans="1:26" ht="15.75" hidden="1" customHeight="1" x14ac:dyDescent="0.15">
      <c r="A51" s="75"/>
      <c r="B51" s="75"/>
      <c r="C51" s="100"/>
      <c r="D51" s="100"/>
      <c r="E51" s="100"/>
      <c r="F51" s="100"/>
      <c r="G51" s="100"/>
      <c r="H51" s="100"/>
      <c r="I51" s="120"/>
      <c r="J51" s="100"/>
      <c r="K51" s="100"/>
      <c r="L51" s="100"/>
      <c r="M51" s="100"/>
      <c r="N51" s="100"/>
      <c r="O51" s="100"/>
      <c r="P51" s="100"/>
      <c r="Q51" s="100"/>
      <c r="R51" s="100"/>
      <c r="S51" s="100"/>
      <c r="T51" s="100"/>
      <c r="U51" s="100"/>
      <c r="V51" s="100"/>
      <c r="W51" s="100"/>
      <c r="X51" s="100"/>
      <c r="Y51" s="100"/>
      <c r="Z51" s="100"/>
    </row>
    <row r="52" spans="1:26" ht="15.75" hidden="1" customHeight="1" x14ac:dyDescent="0.15">
      <c r="A52" s="75"/>
      <c r="B52" s="75"/>
      <c r="C52" s="100"/>
      <c r="D52" s="100"/>
      <c r="E52" s="100"/>
      <c r="F52" s="100"/>
      <c r="G52" s="100"/>
      <c r="H52" s="100"/>
      <c r="I52" s="120"/>
      <c r="J52" s="100"/>
      <c r="K52" s="100"/>
      <c r="L52" s="100"/>
      <c r="M52" s="100"/>
      <c r="N52" s="100"/>
      <c r="O52" s="100"/>
      <c r="P52" s="100"/>
      <c r="Q52" s="100"/>
      <c r="R52" s="100"/>
      <c r="S52" s="100"/>
      <c r="T52" s="100"/>
      <c r="U52" s="100"/>
      <c r="V52" s="100"/>
      <c r="W52" s="100"/>
      <c r="X52" s="100"/>
      <c r="Y52" s="100"/>
      <c r="Z52" s="100"/>
    </row>
    <row r="53" spans="1:26" ht="15.75" hidden="1" customHeight="1" x14ac:dyDescent="0.15">
      <c r="A53" s="75"/>
      <c r="B53" s="75"/>
      <c r="C53" s="100"/>
      <c r="D53" s="100"/>
      <c r="E53" s="100"/>
      <c r="F53" s="100"/>
      <c r="G53" s="100"/>
      <c r="H53" s="100"/>
      <c r="I53" s="120"/>
      <c r="J53" s="100"/>
      <c r="K53" s="100"/>
      <c r="L53" s="100"/>
      <c r="M53" s="100"/>
      <c r="N53" s="100"/>
      <c r="O53" s="100"/>
      <c r="P53" s="100"/>
      <c r="Q53" s="100"/>
      <c r="R53" s="100"/>
      <c r="S53" s="100"/>
      <c r="T53" s="100"/>
      <c r="U53" s="100"/>
      <c r="V53" s="100"/>
      <c r="W53" s="100"/>
      <c r="X53" s="100"/>
      <c r="Y53" s="100"/>
      <c r="Z53" s="100"/>
    </row>
    <row r="54" spans="1:26" ht="15.75" hidden="1" customHeight="1" x14ac:dyDescent="0.15">
      <c r="A54" s="75"/>
      <c r="B54" s="75"/>
      <c r="C54" s="100"/>
      <c r="D54" s="100"/>
      <c r="E54" s="100"/>
      <c r="F54" s="100"/>
      <c r="G54" s="100"/>
      <c r="H54" s="100"/>
      <c r="I54" s="120"/>
      <c r="J54" s="100"/>
      <c r="K54" s="100"/>
      <c r="L54" s="100"/>
      <c r="M54" s="100"/>
      <c r="N54" s="100"/>
      <c r="O54" s="100"/>
      <c r="P54" s="100"/>
      <c r="Q54" s="100"/>
      <c r="R54" s="100"/>
      <c r="S54" s="100"/>
      <c r="T54" s="100"/>
      <c r="U54" s="100"/>
      <c r="V54" s="100"/>
      <c r="W54" s="100"/>
      <c r="X54" s="100"/>
      <c r="Y54" s="100"/>
      <c r="Z54" s="100"/>
    </row>
    <row r="55" spans="1:26" ht="15.75" hidden="1" customHeight="1" x14ac:dyDescent="0.15">
      <c r="A55" s="75"/>
      <c r="B55" s="75"/>
      <c r="C55" s="100"/>
      <c r="D55" s="100"/>
      <c r="E55" s="100"/>
      <c r="F55" s="100"/>
      <c r="G55" s="100"/>
      <c r="H55" s="100"/>
      <c r="I55" s="120"/>
      <c r="J55" s="100"/>
      <c r="K55" s="100"/>
      <c r="L55" s="100"/>
      <c r="M55" s="100"/>
      <c r="N55" s="100"/>
      <c r="O55" s="100"/>
      <c r="P55" s="100"/>
      <c r="Q55" s="100"/>
      <c r="R55" s="100"/>
      <c r="S55" s="100"/>
      <c r="T55" s="100"/>
      <c r="U55" s="100"/>
      <c r="V55" s="100"/>
      <c r="W55" s="100"/>
      <c r="X55" s="100"/>
      <c r="Y55" s="100"/>
      <c r="Z55" s="100"/>
    </row>
    <row r="56" spans="1:26" ht="15.75" hidden="1" customHeight="1" x14ac:dyDescent="0.15">
      <c r="A56" s="75"/>
      <c r="B56" s="75"/>
      <c r="C56" s="100"/>
      <c r="D56" s="100"/>
      <c r="E56" s="100"/>
      <c r="F56" s="100"/>
      <c r="G56" s="100"/>
      <c r="H56" s="100"/>
      <c r="I56" s="120"/>
      <c r="J56" s="100"/>
      <c r="K56" s="100"/>
      <c r="L56" s="100"/>
      <c r="M56" s="100"/>
      <c r="N56" s="100"/>
      <c r="O56" s="100"/>
      <c r="P56" s="100"/>
      <c r="Q56" s="100"/>
      <c r="R56" s="100"/>
      <c r="S56" s="100"/>
      <c r="T56" s="100"/>
      <c r="U56" s="100"/>
      <c r="V56" s="100"/>
      <c r="W56" s="100"/>
      <c r="X56" s="100"/>
      <c r="Y56" s="100"/>
      <c r="Z56" s="100"/>
    </row>
    <row r="57" spans="1:26" ht="15.75" hidden="1" customHeight="1" x14ac:dyDescent="0.15">
      <c r="A57" s="75"/>
      <c r="B57" s="75"/>
      <c r="C57" s="100"/>
      <c r="D57" s="100"/>
      <c r="E57" s="100"/>
      <c r="F57" s="100"/>
      <c r="G57" s="100"/>
      <c r="H57" s="100"/>
      <c r="I57" s="120"/>
      <c r="J57" s="100"/>
      <c r="K57" s="100"/>
      <c r="L57" s="100"/>
      <c r="M57" s="100"/>
      <c r="N57" s="100"/>
      <c r="O57" s="100"/>
      <c r="P57" s="100"/>
      <c r="Q57" s="100"/>
      <c r="R57" s="100"/>
      <c r="S57" s="100"/>
      <c r="T57" s="100"/>
      <c r="U57" s="100"/>
      <c r="V57" s="100"/>
      <c r="W57" s="100"/>
      <c r="X57" s="100"/>
      <c r="Y57" s="100"/>
      <c r="Z57" s="100"/>
    </row>
    <row r="58" spans="1:26" ht="15.75" hidden="1" customHeight="1" x14ac:dyDescent="0.15">
      <c r="A58" s="75"/>
      <c r="B58" s="75"/>
      <c r="C58" s="100"/>
      <c r="D58" s="100"/>
      <c r="E58" s="100"/>
      <c r="F58" s="100"/>
      <c r="G58" s="100"/>
      <c r="H58" s="100"/>
      <c r="I58" s="120"/>
      <c r="J58" s="100"/>
      <c r="K58" s="100"/>
      <c r="L58" s="100"/>
      <c r="M58" s="100"/>
      <c r="N58" s="100"/>
      <c r="O58" s="100"/>
      <c r="P58" s="100"/>
      <c r="Q58" s="100"/>
      <c r="R58" s="100"/>
      <c r="S58" s="100"/>
      <c r="T58" s="100"/>
      <c r="U58" s="100"/>
      <c r="V58" s="100"/>
      <c r="W58" s="100"/>
      <c r="X58" s="100"/>
      <c r="Y58" s="100"/>
      <c r="Z58" s="100"/>
    </row>
    <row r="59" spans="1:26" ht="15" customHeight="1" x14ac:dyDescent="0.15">
      <c r="A59" s="75"/>
      <c r="B59" s="75"/>
      <c r="C59" s="100"/>
      <c r="D59" s="100"/>
      <c r="E59" s="100"/>
      <c r="F59" s="100"/>
      <c r="G59" s="100"/>
      <c r="H59" s="100"/>
      <c r="I59" s="120"/>
      <c r="J59" s="100"/>
      <c r="K59" s="100"/>
      <c r="L59" s="100"/>
      <c r="M59" s="100"/>
      <c r="N59" s="100"/>
      <c r="O59" s="100"/>
      <c r="P59" s="100"/>
      <c r="Q59" s="100"/>
      <c r="R59" s="100"/>
      <c r="S59" s="100"/>
      <c r="T59" s="100"/>
      <c r="U59" s="100"/>
      <c r="V59" s="100"/>
      <c r="W59" s="100"/>
      <c r="X59" s="100"/>
      <c r="Y59" s="100"/>
      <c r="Z59" s="100"/>
    </row>
    <row r="60" spans="1:26" ht="20.100000000000001" customHeight="1" x14ac:dyDescent="0.15">
      <c r="A60" s="75"/>
      <c r="B60" s="75"/>
      <c r="C60" s="87" t="s">
        <v>11</v>
      </c>
      <c r="D60" s="88"/>
      <c r="E60" s="88"/>
      <c r="F60" s="88"/>
      <c r="G60" s="88"/>
      <c r="H60" s="89"/>
      <c r="I60" s="121"/>
    </row>
    <row r="61" spans="1:26" ht="15" customHeight="1" x14ac:dyDescent="0.15">
      <c r="A61" s="75"/>
      <c r="B61" s="75"/>
      <c r="C61" s="90"/>
      <c r="D61" s="91"/>
      <c r="E61" s="91"/>
      <c r="F61" s="91"/>
      <c r="G61" s="91"/>
      <c r="H61" s="91"/>
      <c r="I61" s="92"/>
      <c r="J61" s="92"/>
      <c r="K61" s="92"/>
      <c r="L61" s="92"/>
      <c r="M61" s="92"/>
      <c r="N61" s="92"/>
      <c r="O61" s="92"/>
      <c r="P61" s="92"/>
      <c r="Q61" s="92"/>
      <c r="R61" s="92"/>
      <c r="S61" s="92"/>
      <c r="T61" s="92"/>
      <c r="U61" s="92"/>
      <c r="V61" s="92"/>
      <c r="W61" s="92"/>
      <c r="X61" s="92"/>
      <c r="Y61" s="92"/>
      <c r="Z61" s="93"/>
    </row>
    <row r="62" spans="1:26" ht="20.100000000000001" customHeight="1" x14ac:dyDescent="0.15">
      <c r="A62" s="75"/>
      <c r="B62" s="75"/>
      <c r="C62" s="90"/>
      <c r="D62" s="122" t="s">
        <v>67</v>
      </c>
      <c r="E62" s="122"/>
      <c r="F62" s="122"/>
      <c r="G62" s="122"/>
      <c r="H62" s="122"/>
      <c r="I62" s="122"/>
      <c r="J62" s="122"/>
      <c r="K62" s="122"/>
      <c r="L62" s="122"/>
      <c r="M62" s="122"/>
      <c r="N62" s="122"/>
      <c r="O62" s="122"/>
      <c r="P62" s="122"/>
      <c r="Q62" s="122"/>
      <c r="R62" s="122"/>
      <c r="S62" s="122"/>
      <c r="T62" s="122"/>
      <c r="U62" s="122"/>
      <c r="V62" s="122"/>
      <c r="W62" s="122"/>
      <c r="X62" s="122"/>
      <c r="Y62" s="122"/>
      <c r="Z62" s="99"/>
    </row>
    <row r="63" spans="1:26" ht="20.100000000000001" customHeight="1" x14ac:dyDescent="0.15">
      <c r="A63" s="75">
        <f>IFERROR(IF(AND($I63&lt;&gt;"しない", $I63&lt;&gt;"する"),1001,0),3)</f>
        <v>1001</v>
      </c>
      <c r="B63" s="75"/>
      <c r="C63" s="94"/>
      <c r="D63" s="95">
        <v>1</v>
      </c>
      <c r="E63" s="100" t="s">
        <v>12</v>
      </c>
      <c r="F63" s="100"/>
      <c r="G63" s="100"/>
      <c r="H63" s="100"/>
      <c r="I63" s="25"/>
      <c r="J63" s="25"/>
      <c r="K63" s="25"/>
      <c r="L63" s="25"/>
      <c r="M63" s="25"/>
      <c r="N63" s="100"/>
      <c r="O63" s="100"/>
      <c r="P63" s="100"/>
      <c r="Q63" s="100"/>
      <c r="R63" s="100"/>
      <c r="S63" s="100"/>
      <c r="T63" s="100"/>
      <c r="U63" s="100"/>
      <c r="V63" s="100"/>
      <c r="W63" s="100"/>
      <c r="X63" s="100"/>
      <c r="Y63" s="100"/>
      <c r="Z63" s="99"/>
    </row>
    <row r="64" spans="1:26" ht="20.100000000000001" customHeight="1" x14ac:dyDescent="0.15">
      <c r="A64" s="75"/>
      <c r="B64" s="75"/>
      <c r="C64" s="94"/>
      <c r="D64" s="100"/>
      <c r="E64" s="100"/>
      <c r="F64" s="100"/>
      <c r="G64" s="100"/>
      <c r="H64" s="100"/>
      <c r="I64" s="106"/>
      <c r="J64" s="102" t="s">
        <v>212</v>
      </c>
      <c r="K64" s="101"/>
      <c r="L64" s="101"/>
      <c r="M64" s="101"/>
      <c r="N64" s="101"/>
      <c r="O64" s="101"/>
      <c r="P64" s="101"/>
      <c r="Q64" s="101"/>
      <c r="R64" s="101"/>
      <c r="S64" s="101"/>
      <c r="T64" s="101"/>
      <c r="U64" s="101"/>
      <c r="V64" s="101"/>
      <c r="W64" s="101"/>
      <c r="X64" s="101"/>
      <c r="Y64" s="101"/>
      <c r="Z64" s="99"/>
    </row>
    <row r="65" spans="1:26" ht="20.100000000000001" hidden="1" customHeight="1" x14ac:dyDescent="0.15">
      <c r="A65" s="75"/>
      <c r="B65" s="75"/>
      <c r="C65" s="94"/>
      <c r="D65" s="100"/>
      <c r="E65" s="100"/>
      <c r="F65" s="100"/>
      <c r="G65" s="100"/>
      <c r="H65" s="100"/>
      <c r="I65" s="106"/>
      <c r="J65" s="101"/>
      <c r="K65" s="101"/>
      <c r="L65" s="101"/>
      <c r="M65" s="101"/>
      <c r="N65" s="101"/>
      <c r="O65" s="101"/>
      <c r="P65" s="101"/>
      <c r="Q65" s="101"/>
      <c r="R65" s="101"/>
      <c r="S65" s="101"/>
      <c r="T65" s="101"/>
      <c r="U65" s="101"/>
      <c r="V65" s="101"/>
      <c r="W65" s="101"/>
      <c r="X65" s="101"/>
      <c r="Y65" s="101"/>
      <c r="Z65" s="99"/>
    </row>
    <row r="66" spans="1:26" ht="20.100000000000001" hidden="1" customHeight="1" x14ac:dyDescent="0.15">
      <c r="A66" s="75"/>
      <c r="B66" s="75"/>
      <c r="C66" s="94"/>
      <c r="D66" s="100"/>
      <c r="E66" s="100"/>
      <c r="F66" s="100"/>
      <c r="G66" s="100"/>
      <c r="H66" s="100"/>
      <c r="I66" s="106"/>
      <c r="J66" s="101"/>
      <c r="K66" s="101"/>
      <c r="L66" s="101"/>
      <c r="M66" s="101"/>
      <c r="N66" s="101"/>
      <c r="O66" s="101"/>
      <c r="P66" s="101"/>
      <c r="Q66" s="101"/>
      <c r="R66" s="101"/>
      <c r="S66" s="101"/>
      <c r="T66" s="101"/>
      <c r="U66" s="101"/>
      <c r="V66" s="101"/>
      <c r="W66" s="101"/>
      <c r="X66" s="101"/>
      <c r="Y66" s="101"/>
      <c r="Z66" s="99"/>
    </row>
    <row r="67" spans="1:26" ht="20.100000000000001" hidden="1" customHeight="1" x14ac:dyDescent="0.15">
      <c r="A67" s="75"/>
      <c r="B67" s="75"/>
      <c r="C67" s="94"/>
      <c r="D67" s="100"/>
      <c r="E67" s="100"/>
      <c r="F67" s="100"/>
      <c r="G67" s="100"/>
      <c r="H67" s="100"/>
      <c r="I67" s="106"/>
      <c r="J67" s="101"/>
      <c r="K67" s="101"/>
      <c r="L67" s="101"/>
      <c r="M67" s="101"/>
      <c r="N67" s="101"/>
      <c r="O67" s="101"/>
      <c r="P67" s="101"/>
      <c r="Q67" s="101"/>
      <c r="R67" s="101"/>
      <c r="S67" s="101"/>
      <c r="T67" s="101"/>
      <c r="U67" s="101"/>
      <c r="V67" s="101"/>
      <c r="W67" s="101"/>
      <c r="X67" s="101"/>
      <c r="Y67" s="101"/>
      <c r="Z67" s="99"/>
    </row>
    <row r="68" spans="1:26" ht="20.100000000000001" hidden="1" customHeight="1" x14ac:dyDescent="0.15">
      <c r="A68" s="75"/>
      <c r="B68" s="75"/>
      <c r="C68" s="94"/>
      <c r="D68" s="100"/>
      <c r="E68" s="100"/>
      <c r="F68" s="100"/>
      <c r="G68" s="100"/>
      <c r="H68" s="100"/>
      <c r="I68" s="106"/>
      <c r="J68" s="101"/>
      <c r="K68" s="101"/>
      <c r="L68" s="101"/>
      <c r="M68" s="101"/>
      <c r="N68" s="101"/>
      <c r="O68" s="101"/>
      <c r="P68" s="101"/>
      <c r="Q68" s="101"/>
      <c r="R68" s="101"/>
      <c r="S68" s="101"/>
      <c r="T68" s="101"/>
      <c r="U68" s="101"/>
      <c r="V68" s="101"/>
      <c r="W68" s="101"/>
      <c r="X68" s="101"/>
      <c r="Y68" s="101"/>
      <c r="Z68" s="99"/>
    </row>
    <row r="69" spans="1:26" ht="20.100000000000001" customHeight="1" x14ac:dyDescent="0.15">
      <c r="A69" s="75">
        <f>IFERROR(IF(OR(AND($I63="する",TRIM($I69)=""),AND($I63="しない",NOT(ISBLANK($I69)))),1001,0),3)</f>
        <v>0</v>
      </c>
      <c r="B69" s="75"/>
      <c r="C69" s="94"/>
      <c r="D69" s="95">
        <v>2</v>
      </c>
      <c r="E69" s="70" t="s">
        <v>0</v>
      </c>
      <c r="I69" s="26"/>
      <c r="J69" s="26"/>
      <c r="K69" s="26"/>
      <c r="L69" s="26"/>
      <c r="M69" s="26"/>
      <c r="N69" s="100"/>
      <c r="O69" s="100"/>
      <c r="P69" s="100"/>
      <c r="Q69" s="100"/>
      <c r="R69" s="100"/>
      <c r="S69" s="100"/>
      <c r="T69" s="100"/>
      <c r="U69" s="100"/>
      <c r="V69" s="100"/>
      <c r="W69" s="100"/>
      <c r="X69" s="100"/>
      <c r="Y69" s="100"/>
      <c r="Z69" s="99"/>
    </row>
    <row r="70" spans="1:26" ht="20.100000000000001" customHeight="1" x14ac:dyDescent="0.15">
      <c r="A70" s="75"/>
      <c r="B70" s="75"/>
      <c r="C70" s="94"/>
      <c r="D70" s="95"/>
      <c r="E70" s="100"/>
      <c r="F70" s="100"/>
      <c r="G70" s="100"/>
      <c r="H70" s="100"/>
      <c r="I70" s="97"/>
      <c r="J70" s="102" t="s">
        <v>188</v>
      </c>
      <c r="K70" s="101"/>
      <c r="L70" s="101"/>
      <c r="M70" s="101"/>
      <c r="N70" s="101"/>
      <c r="O70" s="101"/>
      <c r="P70" s="101"/>
      <c r="Q70" s="101"/>
      <c r="R70" s="101"/>
      <c r="S70" s="101"/>
      <c r="T70" s="101"/>
      <c r="U70" s="101"/>
      <c r="V70" s="101"/>
      <c r="W70" s="101"/>
      <c r="X70" s="101"/>
      <c r="Y70" s="101"/>
      <c r="Z70" s="99"/>
    </row>
    <row r="71" spans="1:26" ht="20.100000000000001" customHeight="1" x14ac:dyDescent="0.15">
      <c r="A71" s="75">
        <f>IFERROR(IF(OR(AND($I63="する",AND($I71&lt;&gt;"", OR(ISERROR(FIND("@"&amp;LEFT($I71,3)&amp;"@", 都道府県3))=FALSE, ISERROR(FIND("@"&amp;LEFT($I71,4)&amp;"@",都道府県4))=FALSE))=FALSE),AND($I63="しない",NOT(ISBLANK($I71)))),1001,0),3)</f>
        <v>0</v>
      </c>
      <c r="B71" s="75"/>
      <c r="C71" s="94"/>
      <c r="D71" s="95">
        <v>3</v>
      </c>
      <c r="E71" s="70" t="s">
        <v>122</v>
      </c>
      <c r="I71" s="30"/>
      <c r="J71" s="30"/>
      <c r="K71" s="30"/>
      <c r="L71" s="30"/>
      <c r="M71" s="30"/>
      <c r="N71" s="30"/>
      <c r="O71" s="30"/>
      <c r="P71" s="30"/>
      <c r="Q71" s="30"/>
      <c r="R71" s="30"/>
      <c r="S71" s="30"/>
      <c r="T71" s="30"/>
      <c r="U71" s="30"/>
      <c r="V71" s="30"/>
      <c r="W71" s="30"/>
      <c r="X71" s="30"/>
      <c r="Y71" s="30"/>
      <c r="Z71" s="99"/>
    </row>
    <row r="72" spans="1:26" ht="20.100000000000001" customHeight="1" x14ac:dyDescent="0.15">
      <c r="A72" s="75"/>
      <c r="B72" s="75"/>
      <c r="C72" s="94"/>
      <c r="D72" s="95"/>
      <c r="E72" s="100"/>
      <c r="F72" s="100"/>
      <c r="G72" s="100"/>
      <c r="H72" s="100"/>
      <c r="I72" s="97"/>
      <c r="J72" s="102" t="s">
        <v>9</v>
      </c>
      <c r="K72" s="101"/>
      <c r="L72" s="101"/>
      <c r="M72" s="101"/>
      <c r="N72" s="101"/>
      <c r="O72" s="101"/>
      <c r="P72" s="101"/>
      <c r="Q72" s="101"/>
      <c r="R72" s="101"/>
      <c r="S72" s="101"/>
      <c r="T72" s="101"/>
      <c r="U72" s="101"/>
      <c r="V72" s="101"/>
      <c r="W72" s="101"/>
      <c r="X72" s="101"/>
      <c r="Y72" s="101"/>
      <c r="Z72" s="99"/>
    </row>
    <row r="73" spans="1:26" ht="20.100000000000001" customHeight="1" x14ac:dyDescent="0.15">
      <c r="A73" s="75">
        <f>IFERROR(IF(OR(AND($I63="する",TRIM($I73)=""),AND($I63="しない",NOT(ISBLANK($I73)))),1001,0),3)</f>
        <v>0</v>
      </c>
      <c r="B73" s="75"/>
      <c r="C73" s="94"/>
      <c r="D73" s="95">
        <v>4</v>
      </c>
      <c r="E73" s="70" t="s">
        <v>164</v>
      </c>
      <c r="I73" s="25"/>
      <c r="J73" s="25"/>
      <c r="K73" s="25"/>
      <c r="L73" s="25"/>
      <c r="M73" s="25"/>
      <c r="N73" s="25"/>
      <c r="O73" s="25"/>
      <c r="P73" s="25"/>
      <c r="Q73" s="25"/>
      <c r="R73" s="25"/>
      <c r="S73" s="25"/>
      <c r="T73" s="25"/>
      <c r="U73" s="25"/>
      <c r="V73" s="25"/>
      <c r="W73" s="25"/>
      <c r="X73" s="25"/>
      <c r="Y73" s="25"/>
      <c r="Z73" s="99"/>
    </row>
    <row r="74" spans="1:26" ht="30" customHeight="1" x14ac:dyDescent="0.15">
      <c r="A74" s="75"/>
      <c r="B74" s="75"/>
      <c r="C74" s="103"/>
      <c r="D74" s="100"/>
      <c r="I74" s="97"/>
      <c r="J74" s="104" t="s">
        <v>201</v>
      </c>
      <c r="K74" s="104"/>
      <c r="L74" s="104"/>
      <c r="M74" s="104"/>
      <c r="N74" s="104"/>
      <c r="O74" s="104"/>
      <c r="P74" s="104"/>
      <c r="Q74" s="104"/>
      <c r="R74" s="104"/>
      <c r="S74" s="104"/>
      <c r="T74" s="104"/>
      <c r="U74" s="104"/>
      <c r="V74" s="104"/>
      <c r="W74" s="104"/>
      <c r="X74" s="104"/>
      <c r="Y74" s="104"/>
      <c r="Z74" s="99"/>
    </row>
    <row r="75" spans="1:26" ht="20.100000000000001" customHeight="1" x14ac:dyDescent="0.15">
      <c r="A75" s="75">
        <f>IFERROR(IF(OR(AND($I63="する",TRIM($I75)=""),AND($I63="しない",NOT(ISBLANK($I75)))),1001,0),3)</f>
        <v>0</v>
      </c>
      <c r="B75" s="75"/>
      <c r="C75" s="94"/>
      <c r="D75" s="95">
        <v>5</v>
      </c>
      <c r="E75" s="70" t="s">
        <v>1</v>
      </c>
      <c r="I75" s="25"/>
      <c r="J75" s="25"/>
      <c r="K75" s="25"/>
      <c r="L75" s="25"/>
      <c r="M75" s="25"/>
      <c r="N75" s="25"/>
      <c r="O75" s="25"/>
      <c r="P75" s="25"/>
      <c r="Q75" s="25"/>
      <c r="R75" s="25"/>
      <c r="S75" s="25"/>
      <c r="T75" s="25"/>
      <c r="U75" s="25"/>
      <c r="V75" s="25"/>
      <c r="W75" s="25"/>
      <c r="X75" s="25"/>
      <c r="Y75" s="25"/>
      <c r="Z75" s="99"/>
    </row>
    <row r="76" spans="1:26" ht="42" customHeight="1" x14ac:dyDescent="0.15">
      <c r="A76" s="75"/>
      <c r="B76" s="75"/>
      <c r="C76" s="103"/>
      <c r="D76" s="100"/>
      <c r="E76" s="100"/>
      <c r="F76" s="100"/>
      <c r="G76" s="100"/>
      <c r="H76" s="100"/>
      <c r="I76" s="97"/>
      <c r="J76" s="104" t="s">
        <v>213</v>
      </c>
      <c r="K76" s="104"/>
      <c r="L76" s="104"/>
      <c r="M76" s="104"/>
      <c r="N76" s="104"/>
      <c r="O76" s="104"/>
      <c r="P76" s="104"/>
      <c r="Q76" s="104"/>
      <c r="R76" s="104"/>
      <c r="S76" s="104"/>
      <c r="T76" s="104"/>
      <c r="U76" s="104"/>
      <c r="V76" s="104"/>
      <c r="W76" s="104"/>
      <c r="X76" s="104"/>
      <c r="Y76" s="104"/>
      <c r="Z76" s="99"/>
    </row>
    <row r="77" spans="1:26" ht="20.100000000000001" customHeight="1" x14ac:dyDescent="0.15">
      <c r="A77" s="75">
        <f>IFERROR(IF(OR(AND($I63="する",TRIM($I77)=""),AND($I63="しない",NOT(ISBLANK($I77)))),1001,0),3)</f>
        <v>0</v>
      </c>
      <c r="B77" s="75"/>
      <c r="C77" s="94"/>
      <c r="D77" s="95">
        <v>6</v>
      </c>
      <c r="E77" s="70" t="s">
        <v>159</v>
      </c>
      <c r="I77" s="25"/>
      <c r="J77" s="25"/>
      <c r="K77" s="25"/>
      <c r="L77" s="25"/>
      <c r="M77" s="25"/>
      <c r="N77" s="25"/>
      <c r="O77" s="25"/>
      <c r="P77" s="25"/>
      <c r="Q77" s="25"/>
      <c r="R77" s="25"/>
      <c r="S77" s="25"/>
      <c r="T77" s="25"/>
      <c r="U77" s="25"/>
      <c r="V77" s="25"/>
      <c r="W77" s="25"/>
      <c r="X77" s="25"/>
      <c r="Y77" s="25"/>
      <c r="Z77" s="99"/>
    </row>
    <row r="78" spans="1:26" ht="30" customHeight="1" x14ac:dyDescent="0.15">
      <c r="A78" s="75"/>
      <c r="B78" s="75"/>
      <c r="C78" s="103"/>
      <c r="D78" s="100"/>
      <c r="E78" s="100"/>
      <c r="F78" s="100"/>
      <c r="G78" s="100"/>
      <c r="H78" s="100"/>
      <c r="I78" s="97"/>
      <c r="J78" s="123" t="s">
        <v>221</v>
      </c>
      <c r="K78" s="124"/>
      <c r="L78" s="124"/>
      <c r="M78" s="124"/>
      <c r="N78" s="124"/>
      <c r="O78" s="124"/>
      <c r="P78" s="124"/>
      <c r="Q78" s="124"/>
      <c r="R78" s="124"/>
      <c r="S78" s="124"/>
      <c r="T78" s="124"/>
      <c r="U78" s="124"/>
      <c r="V78" s="124"/>
      <c r="W78" s="124"/>
      <c r="X78" s="101"/>
      <c r="Y78" s="101"/>
      <c r="Z78" s="99"/>
    </row>
    <row r="79" spans="1:26" ht="20.100000000000001" customHeight="1" x14ac:dyDescent="0.15">
      <c r="A79" s="75">
        <f>IFERROR(IF(OR(AND($I63="する",OR(TRIM($I79)="", NOT(OR(IFERROR(SEARCH(" ",$I79),0)&gt;0, IFERROR(SEARCH("　",$I79),0)&gt;0)))),AND($I63="しない",NOT(ISBLANK($I79)))),1001,0),3)</f>
        <v>0</v>
      </c>
      <c r="B79" s="75"/>
      <c r="C79" s="94"/>
      <c r="D79" s="95">
        <v>7</v>
      </c>
      <c r="E79" s="70" t="s">
        <v>160</v>
      </c>
      <c r="I79" s="25"/>
      <c r="J79" s="25"/>
      <c r="K79" s="25"/>
      <c r="L79" s="25"/>
      <c r="M79" s="25"/>
      <c r="N79" s="25"/>
      <c r="O79" s="25"/>
      <c r="P79" s="25"/>
      <c r="Q79" s="25"/>
      <c r="R79" s="25"/>
      <c r="S79" s="25"/>
      <c r="T79" s="25"/>
      <c r="U79" s="25"/>
      <c r="V79" s="25"/>
      <c r="W79" s="25"/>
      <c r="X79" s="25"/>
      <c r="Y79" s="25"/>
      <c r="Z79" s="99"/>
    </row>
    <row r="80" spans="1:26" ht="20.100000000000001" customHeight="1" x14ac:dyDescent="0.15">
      <c r="A80" s="75"/>
      <c r="B80" s="75"/>
      <c r="C80" s="103"/>
      <c r="D80" s="100"/>
      <c r="E80" s="125" t="s">
        <v>166</v>
      </c>
      <c r="F80" s="100"/>
      <c r="G80" s="100"/>
      <c r="H80" s="100"/>
      <c r="I80" s="106"/>
      <c r="J80" s="102" t="s">
        <v>161</v>
      </c>
      <c r="K80" s="102"/>
      <c r="L80" s="102"/>
      <c r="M80" s="102"/>
      <c r="N80" s="102"/>
      <c r="O80" s="102"/>
      <c r="P80" s="102"/>
      <c r="Q80" s="102"/>
      <c r="R80" s="102"/>
      <c r="S80" s="102"/>
      <c r="T80" s="102"/>
      <c r="U80" s="102"/>
      <c r="V80" s="102"/>
      <c r="W80" s="102"/>
      <c r="X80" s="102"/>
      <c r="Y80" s="102"/>
      <c r="Z80" s="99"/>
    </row>
    <row r="81" spans="1:27" ht="20.100000000000001" customHeight="1" x14ac:dyDescent="0.15">
      <c r="A81" s="75">
        <f>IFERROR(IF(OR(AND($I63="する",OR(TRIM($I81)="", NOT(OR(IFERROR(SEARCH(" ",$I81),0)&gt;0, IFERROR(SEARCH("　",$I81),0)&gt;0)))),AND($I63="しない",NOT(ISBLANK($I81)))),1001,0),3)</f>
        <v>0</v>
      </c>
      <c r="B81" s="75"/>
      <c r="C81" s="94"/>
      <c r="D81" s="95">
        <v>8</v>
      </c>
      <c r="E81" s="70" t="s">
        <v>160</v>
      </c>
      <c r="I81" s="25"/>
      <c r="J81" s="25"/>
      <c r="K81" s="25"/>
      <c r="L81" s="25"/>
      <c r="M81" s="25"/>
      <c r="N81" s="25"/>
      <c r="O81" s="25"/>
      <c r="P81" s="25"/>
      <c r="Q81" s="25"/>
      <c r="R81" s="25"/>
      <c r="S81" s="25"/>
      <c r="T81" s="25"/>
      <c r="U81" s="25"/>
      <c r="V81" s="25"/>
      <c r="W81" s="25"/>
      <c r="X81" s="25"/>
      <c r="Y81" s="25"/>
      <c r="Z81" s="99"/>
    </row>
    <row r="82" spans="1:27" ht="20.100000000000001" customHeight="1" x14ac:dyDescent="0.15">
      <c r="A82" s="75"/>
      <c r="B82" s="75"/>
      <c r="C82" s="103"/>
      <c r="D82" s="100"/>
      <c r="E82" s="100"/>
      <c r="F82" s="100"/>
      <c r="G82" s="100"/>
      <c r="H82" s="100"/>
      <c r="I82" s="106"/>
      <c r="J82" s="102" t="s">
        <v>214</v>
      </c>
      <c r="K82" s="102"/>
      <c r="L82" s="102"/>
      <c r="M82" s="102"/>
      <c r="N82" s="102"/>
      <c r="O82" s="102"/>
      <c r="P82" s="102"/>
      <c r="Q82" s="102"/>
      <c r="R82" s="102"/>
      <c r="S82" s="102"/>
      <c r="T82" s="102"/>
      <c r="U82" s="102"/>
      <c r="V82" s="102"/>
      <c r="W82" s="102"/>
      <c r="X82" s="102"/>
      <c r="Y82" s="102"/>
      <c r="Z82" s="99"/>
    </row>
    <row r="83" spans="1:27" ht="20.100000000000001" customHeight="1" x14ac:dyDescent="0.15">
      <c r="A83" s="75">
        <f>IFERROR(IF(OR(AND($I63="する",NOT(AND(TRIM($I83)&lt;&gt;"",ISNUMBER(VALUE(SUBSTITUTE($I83,"-",""))),IFERROR(SEARCH("-",$I83),0)&gt;0))), AND($I63="しない",NOT(ISBLANK($I83)))),1001,0),3)</f>
        <v>0</v>
      </c>
      <c r="B83" s="75"/>
      <c r="C83" s="94"/>
      <c r="D83" s="95">
        <v>9</v>
      </c>
      <c r="E83" s="70" t="s">
        <v>3</v>
      </c>
      <c r="I83" s="25"/>
      <c r="J83" s="25"/>
      <c r="K83" s="25"/>
      <c r="L83" s="25"/>
      <c r="M83" s="25"/>
      <c r="O83" s="107" t="s">
        <v>116</v>
      </c>
      <c r="P83" s="1"/>
      <c r="Q83" s="70" t="s">
        <v>117</v>
      </c>
      <c r="Y83" s="101"/>
      <c r="Z83" s="99"/>
    </row>
    <row r="84" spans="1:27" ht="20.100000000000001" customHeight="1" x14ac:dyDescent="0.15">
      <c r="A84" s="75">
        <f>IFERROR(IF(AND($I63="しない",NOT(ISBLANK($P83))),1001,0),3)</f>
        <v>0</v>
      </c>
      <c r="B84" s="75"/>
      <c r="C84" s="103"/>
      <c r="D84" s="100"/>
      <c r="E84" s="100"/>
      <c r="F84" s="100"/>
      <c r="G84" s="100"/>
      <c r="H84" s="100"/>
      <c r="I84" s="97"/>
      <c r="J84" s="102" t="s">
        <v>162</v>
      </c>
      <c r="K84" s="101"/>
      <c r="L84" s="101"/>
      <c r="M84" s="101"/>
      <c r="N84" s="101"/>
      <c r="O84" s="101"/>
      <c r="P84" s="101"/>
      <c r="Q84" s="101"/>
      <c r="R84" s="101"/>
      <c r="S84" s="101"/>
      <c r="T84" s="101"/>
      <c r="U84" s="101"/>
      <c r="V84" s="101"/>
      <c r="W84" s="101"/>
      <c r="X84" s="101"/>
      <c r="Y84" s="101"/>
      <c r="Z84" s="99"/>
    </row>
    <row r="85" spans="1:27" ht="20.100000000000001" customHeight="1" x14ac:dyDescent="0.15">
      <c r="A85" s="75">
        <f>IFERROR(IF(OR(AND($I63="する",AND(TRIM($I85)&lt;&gt;"",NOT(AND(ISNUMBER(VALUE(SUBSTITUTE($I85,"-",""))),IFERROR(SEARCH("-",$I85),0)&gt;0)))), AND($I63="しない",NOT(ISBLANK($I85)))),1001,0),3)</f>
        <v>0</v>
      </c>
      <c r="B85" s="75"/>
      <c r="C85" s="94"/>
      <c r="D85" s="95">
        <v>10</v>
      </c>
      <c r="E85" s="70" t="s">
        <v>4</v>
      </c>
      <c r="I85" s="25"/>
      <c r="J85" s="25"/>
      <c r="K85" s="25"/>
      <c r="L85" s="25"/>
      <c r="M85" s="25"/>
      <c r="N85" s="101"/>
      <c r="O85" s="101"/>
      <c r="P85" s="101"/>
      <c r="Q85" s="101"/>
      <c r="R85" s="101"/>
      <c r="S85" s="101"/>
      <c r="T85" s="101"/>
      <c r="U85" s="101"/>
      <c r="V85" s="101"/>
      <c r="W85" s="101"/>
      <c r="X85" s="101"/>
      <c r="Y85" s="101"/>
      <c r="Z85" s="99"/>
    </row>
    <row r="86" spans="1:27" ht="20.100000000000001" customHeight="1" x14ac:dyDescent="0.15">
      <c r="A86" s="75"/>
      <c r="B86" s="75"/>
      <c r="C86" s="103"/>
      <c r="D86" s="100"/>
      <c r="E86" s="100"/>
      <c r="F86" s="100"/>
      <c r="G86" s="100"/>
      <c r="H86" s="100"/>
      <c r="I86" s="97"/>
      <c r="J86" s="102" t="s">
        <v>208</v>
      </c>
      <c r="K86" s="101"/>
      <c r="L86" s="101"/>
      <c r="M86" s="101"/>
      <c r="N86" s="101"/>
      <c r="O86" s="101"/>
      <c r="P86" s="101"/>
      <c r="Q86" s="101"/>
      <c r="R86" s="101"/>
      <c r="S86" s="101"/>
      <c r="T86" s="101"/>
      <c r="U86" s="101"/>
      <c r="V86" s="101"/>
      <c r="W86" s="101"/>
      <c r="X86" s="101"/>
      <c r="Y86" s="101"/>
      <c r="Z86" s="99"/>
    </row>
    <row r="87" spans="1:27" ht="20.100000000000001" customHeight="1" x14ac:dyDescent="0.15">
      <c r="A87" s="75">
        <f>IFERROR(IF(OR(AND($I63="する",AND(TRIM($I87)&lt;&gt;"",NOT(IFERROR(SEARCH("@",$I87),0)&gt;0))),AND($I63="しない",NOT(ISBLANK($I87)))),1001,0),3)</f>
        <v>0</v>
      </c>
      <c r="B87" s="75"/>
      <c r="C87" s="103"/>
      <c r="D87" s="95">
        <v>11</v>
      </c>
      <c r="E87" s="70" t="s">
        <v>123</v>
      </c>
      <c r="I87" s="25"/>
      <c r="J87" s="25"/>
      <c r="K87" s="25"/>
      <c r="L87" s="25"/>
      <c r="M87" s="25"/>
      <c r="N87" s="25"/>
      <c r="O87" s="25"/>
      <c r="P87" s="25"/>
      <c r="Q87" s="25"/>
      <c r="R87" s="25"/>
      <c r="S87" s="25"/>
      <c r="T87" s="25"/>
      <c r="U87" s="25"/>
      <c r="V87" s="25"/>
      <c r="W87" s="25"/>
      <c r="X87" s="25"/>
      <c r="Y87" s="25"/>
      <c r="Z87" s="99"/>
    </row>
    <row r="88" spans="1:27" ht="20.100000000000001" customHeight="1" x14ac:dyDescent="0.15">
      <c r="A88" s="75"/>
      <c r="B88" s="75"/>
      <c r="C88" s="103"/>
      <c r="D88" s="95"/>
      <c r="I88" s="97"/>
      <c r="J88" s="108" t="s">
        <v>186</v>
      </c>
      <c r="K88" s="126"/>
      <c r="L88" s="101"/>
      <c r="M88" s="101"/>
      <c r="N88" s="101"/>
      <c r="O88" s="101"/>
      <c r="P88" s="101"/>
      <c r="Q88" s="127"/>
      <c r="R88" s="101"/>
      <c r="S88" s="101"/>
      <c r="T88" s="101"/>
      <c r="U88" s="101"/>
      <c r="V88" s="101"/>
      <c r="W88" s="101"/>
      <c r="X88" s="101"/>
      <c r="Y88" s="101"/>
      <c r="Z88" s="100"/>
      <c r="AA88" s="111"/>
    </row>
    <row r="89" spans="1:27" ht="20.100000000000001" customHeight="1" x14ac:dyDescent="0.15">
      <c r="A89" s="75"/>
      <c r="B89" s="75"/>
      <c r="C89" s="114"/>
      <c r="D89" s="115"/>
      <c r="E89" s="115"/>
      <c r="F89" s="115"/>
      <c r="G89" s="115"/>
      <c r="H89" s="115"/>
      <c r="I89" s="128"/>
      <c r="J89" s="129"/>
      <c r="K89" s="130"/>
      <c r="L89" s="129"/>
      <c r="M89" s="129"/>
      <c r="N89" s="129"/>
      <c r="O89" s="129"/>
      <c r="P89" s="129"/>
      <c r="Q89" s="131"/>
      <c r="R89" s="129"/>
      <c r="S89" s="129"/>
      <c r="T89" s="129"/>
      <c r="U89" s="129"/>
      <c r="V89" s="129"/>
      <c r="W89" s="129"/>
      <c r="X89" s="129"/>
      <c r="Y89" s="129"/>
      <c r="Z89" s="115"/>
      <c r="AA89" s="111"/>
    </row>
    <row r="90" spans="1:27" ht="20.100000000000001" customHeight="1" x14ac:dyDescent="0.15">
      <c r="A90" s="75"/>
      <c r="B90" s="75"/>
      <c r="C90" s="100"/>
      <c r="D90" s="100"/>
      <c r="E90" s="100"/>
      <c r="F90" s="100"/>
      <c r="G90" s="100"/>
      <c r="H90" s="100"/>
      <c r="I90" s="119"/>
      <c r="J90" s="100"/>
      <c r="K90" s="132"/>
      <c r="L90" s="100"/>
      <c r="M90" s="100"/>
      <c r="N90" s="100"/>
      <c r="O90" s="100"/>
      <c r="P90" s="100"/>
      <c r="Q90" s="100"/>
      <c r="R90" s="100"/>
      <c r="S90" s="100"/>
      <c r="T90" s="100"/>
      <c r="U90" s="100"/>
      <c r="V90" s="100"/>
      <c r="W90" s="100"/>
      <c r="X90" s="100"/>
      <c r="Y90" s="100"/>
      <c r="Z90" s="100"/>
    </row>
    <row r="91" spans="1:27" ht="15" hidden="1" customHeight="1" x14ac:dyDescent="0.15">
      <c r="A91" s="75"/>
      <c r="B91" s="75"/>
      <c r="C91" s="100"/>
      <c r="D91" s="100"/>
      <c r="E91" s="100"/>
      <c r="F91" s="100"/>
      <c r="G91" s="100"/>
      <c r="H91" s="100"/>
      <c r="I91" s="119"/>
      <c r="J91" s="100"/>
      <c r="K91" s="132"/>
      <c r="L91" s="100"/>
      <c r="M91" s="100"/>
      <c r="N91" s="100"/>
      <c r="O91" s="100"/>
      <c r="P91" s="100"/>
      <c r="Q91" s="100"/>
      <c r="R91" s="100"/>
      <c r="S91" s="100"/>
      <c r="T91" s="100"/>
      <c r="U91" s="100"/>
      <c r="V91" s="100"/>
      <c r="W91" s="100"/>
      <c r="X91" s="100"/>
      <c r="Y91" s="100"/>
      <c r="Z91" s="100"/>
    </row>
    <row r="92" spans="1:27" ht="15" hidden="1" customHeight="1" x14ac:dyDescent="0.15">
      <c r="A92" s="75"/>
      <c r="B92" s="75"/>
      <c r="C92" s="100"/>
      <c r="D92" s="100"/>
      <c r="E92" s="100"/>
      <c r="F92" s="100"/>
      <c r="G92" s="100"/>
      <c r="H92" s="100"/>
      <c r="I92" s="119"/>
      <c r="J92" s="100"/>
      <c r="K92" s="132"/>
      <c r="L92" s="100"/>
      <c r="M92" s="100"/>
      <c r="N92" s="100"/>
      <c r="O92" s="100"/>
      <c r="P92" s="100"/>
      <c r="Q92" s="100"/>
      <c r="R92" s="100"/>
      <c r="S92" s="100"/>
      <c r="T92" s="100"/>
      <c r="U92" s="100"/>
      <c r="V92" s="100"/>
      <c r="W92" s="100"/>
      <c r="X92" s="100"/>
      <c r="Y92" s="100"/>
      <c r="Z92" s="100"/>
    </row>
    <row r="93" spans="1:27" ht="15" hidden="1" customHeight="1" x14ac:dyDescent="0.15">
      <c r="A93" s="75"/>
      <c r="B93" s="75"/>
      <c r="C93" s="100"/>
      <c r="D93" s="100"/>
      <c r="E93" s="100"/>
      <c r="F93" s="100"/>
      <c r="G93" s="100"/>
      <c r="H93" s="100"/>
      <c r="I93" s="119"/>
      <c r="J93" s="100"/>
      <c r="K93" s="132"/>
      <c r="L93" s="100"/>
      <c r="M93" s="100"/>
      <c r="N93" s="100"/>
      <c r="O93" s="100"/>
      <c r="P93" s="100"/>
      <c r="Q93" s="100"/>
      <c r="R93" s="100"/>
      <c r="S93" s="100"/>
      <c r="T93" s="100"/>
      <c r="U93" s="100"/>
      <c r="V93" s="100"/>
      <c r="W93" s="100"/>
      <c r="X93" s="100"/>
      <c r="Y93" s="100"/>
      <c r="Z93" s="100"/>
    </row>
    <row r="94" spans="1:27" ht="15" hidden="1" customHeight="1" x14ac:dyDescent="0.15">
      <c r="A94" s="75"/>
      <c r="B94" s="75"/>
      <c r="C94" s="100"/>
      <c r="D94" s="100"/>
      <c r="E94" s="100"/>
      <c r="F94" s="100"/>
      <c r="G94" s="100"/>
      <c r="H94" s="100"/>
      <c r="I94" s="119"/>
      <c r="J94" s="100"/>
      <c r="K94" s="132"/>
      <c r="L94" s="100"/>
      <c r="M94" s="100"/>
      <c r="N94" s="100"/>
      <c r="O94" s="100"/>
      <c r="P94" s="100"/>
      <c r="Q94" s="100"/>
      <c r="R94" s="100"/>
      <c r="S94" s="100"/>
      <c r="T94" s="100"/>
      <c r="U94" s="100"/>
      <c r="V94" s="100"/>
      <c r="W94" s="100"/>
      <c r="X94" s="100"/>
      <c r="Y94" s="100"/>
      <c r="Z94" s="100"/>
    </row>
    <row r="95" spans="1:27" ht="15" hidden="1" customHeight="1" x14ac:dyDescent="0.15">
      <c r="A95" s="75"/>
      <c r="B95" s="75"/>
      <c r="C95" s="100"/>
      <c r="D95" s="100"/>
      <c r="E95" s="100"/>
      <c r="F95" s="100"/>
      <c r="G95" s="100"/>
      <c r="H95" s="100"/>
      <c r="I95" s="119"/>
      <c r="J95" s="100"/>
      <c r="K95" s="132"/>
      <c r="L95" s="100"/>
      <c r="M95" s="100"/>
      <c r="N95" s="100"/>
      <c r="O95" s="100"/>
      <c r="P95" s="100"/>
      <c r="Q95" s="100"/>
      <c r="R95" s="100"/>
      <c r="S95" s="100"/>
      <c r="T95" s="100"/>
      <c r="U95" s="100"/>
      <c r="V95" s="100"/>
      <c r="W95" s="100"/>
      <c r="X95" s="100"/>
      <c r="Y95" s="100"/>
      <c r="Z95" s="100"/>
    </row>
    <row r="96" spans="1:27" ht="15" hidden="1" customHeight="1" x14ac:dyDescent="0.15">
      <c r="A96" s="75"/>
      <c r="B96" s="75"/>
      <c r="C96" s="100"/>
      <c r="D96" s="100"/>
      <c r="E96" s="100"/>
      <c r="F96" s="100"/>
      <c r="G96" s="100"/>
      <c r="H96" s="100"/>
      <c r="I96" s="119"/>
      <c r="J96" s="100"/>
      <c r="K96" s="132"/>
      <c r="L96" s="100"/>
      <c r="M96" s="100"/>
      <c r="N96" s="100"/>
      <c r="O96" s="100"/>
      <c r="P96" s="100"/>
      <c r="Q96" s="100"/>
      <c r="R96" s="100"/>
      <c r="S96" s="100"/>
      <c r="T96" s="100"/>
      <c r="U96" s="100"/>
      <c r="V96" s="100"/>
      <c r="W96" s="100"/>
      <c r="X96" s="100"/>
      <c r="Y96" s="100"/>
      <c r="Z96" s="100"/>
    </row>
    <row r="97" spans="1:26" ht="15" hidden="1" customHeight="1" x14ac:dyDescent="0.15">
      <c r="A97" s="75"/>
      <c r="B97" s="75"/>
      <c r="C97" s="100"/>
      <c r="D97" s="100"/>
      <c r="E97" s="100"/>
      <c r="F97" s="100"/>
      <c r="G97" s="100"/>
      <c r="H97" s="100"/>
      <c r="I97" s="119"/>
      <c r="J97" s="100"/>
      <c r="K97" s="132"/>
      <c r="L97" s="100"/>
      <c r="M97" s="100"/>
      <c r="N97" s="100"/>
      <c r="O97" s="100"/>
      <c r="P97" s="100"/>
      <c r="Q97" s="100"/>
      <c r="R97" s="100"/>
      <c r="S97" s="100"/>
      <c r="T97" s="100"/>
      <c r="U97" s="100"/>
      <c r="V97" s="100"/>
      <c r="W97" s="100"/>
      <c r="X97" s="100"/>
      <c r="Y97" s="100"/>
      <c r="Z97" s="100"/>
    </row>
    <row r="98" spans="1:26" ht="15" hidden="1" customHeight="1" x14ac:dyDescent="0.15">
      <c r="A98" s="75"/>
      <c r="B98" s="75"/>
      <c r="C98" s="100"/>
      <c r="D98" s="100"/>
      <c r="E98" s="100"/>
      <c r="F98" s="100"/>
      <c r="G98" s="100"/>
      <c r="H98" s="100"/>
      <c r="I98" s="119"/>
      <c r="J98" s="100"/>
      <c r="K98" s="132"/>
      <c r="L98" s="100"/>
      <c r="M98" s="100"/>
      <c r="N98" s="100"/>
      <c r="O98" s="100"/>
      <c r="P98" s="100"/>
      <c r="Q98" s="100"/>
      <c r="R98" s="100"/>
      <c r="S98" s="100"/>
      <c r="T98" s="100"/>
      <c r="U98" s="100"/>
      <c r="V98" s="100"/>
      <c r="W98" s="100"/>
      <c r="X98" s="100"/>
      <c r="Y98" s="100"/>
      <c r="Z98" s="100"/>
    </row>
    <row r="99" spans="1:26" ht="15" hidden="1" customHeight="1" x14ac:dyDescent="0.15">
      <c r="A99" s="75"/>
      <c r="B99" s="75"/>
      <c r="C99" s="100"/>
      <c r="D99" s="100"/>
      <c r="E99" s="100"/>
      <c r="F99" s="100"/>
      <c r="G99" s="100"/>
      <c r="H99" s="100"/>
      <c r="I99" s="119"/>
      <c r="J99" s="100"/>
      <c r="K99" s="132"/>
      <c r="L99" s="100"/>
      <c r="M99" s="100"/>
      <c r="N99" s="100"/>
      <c r="O99" s="100"/>
      <c r="P99" s="100"/>
      <c r="Q99" s="100"/>
      <c r="R99" s="100"/>
      <c r="S99" s="100"/>
      <c r="T99" s="100"/>
      <c r="U99" s="100"/>
      <c r="V99" s="100"/>
      <c r="W99" s="100"/>
      <c r="X99" s="100"/>
      <c r="Y99" s="100"/>
      <c r="Z99" s="100"/>
    </row>
    <row r="100" spans="1:26" ht="15" hidden="1" customHeight="1" x14ac:dyDescent="0.15">
      <c r="A100" s="75"/>
      <c r="B100" s="75"/>
      <c r="C100" s="100"/>
      <c r="D100" s="100"/>
      <c r="E100" s="100"/>
      <c r="F100" s="100"/>
      <c r="G100" s="100"/>
      <c r="H100" s="100"/>
      <c r="I100" s="119"/>
      <c r="J100" s="100"/>
      <c r="K100" s="132"/>
      <c r="L100" s="100"/>
      <c r="M100" s="100"/>
      <c r="N100" s="100"/>
      <c r="O100" s="100"/>
      <c r="P100" s="100"/>
      <c r="Q100" s="100"/>
      <c r="R100" s="100"/>
      <c r="S100" s="100"/>
      <c r="T100" s="100"/>
      <c r="U100" s="100"/>
      <c r="V100" s="100"/>
      <c r="W100" s="100"/>
      <c r="X100" s="100"/>
      <c r="Y100" s="100"/>
      <c r="Z100" s="100"/>
    </row>
    <row r="101" spans="1:26" ht="15" hidden="1" customHeight="1" x14ac:dyDescent="0.15">
      <c r="A101" s="75"/>
      <c r="B101" s="75"/>
      <c r="C101" s="100"/>
      <c r="D101" s="100"/>
      <c r="E101" s="100"/>
      <c r="F101" s="100"/>
      <c r="G101" s="100"/>
      <c r="H101" s="100"/>
      <c r="I101" s="119"/>
      <c r="J101" s="100"/>
      <c r="K101" s="132"/>
      <c r="L101" s="100"/>
      <c r="M101" s="100"/>
      <c r="N101" s="100"/>
      <c r="O101" s="100"/>
      <c r="P101" s="100"/>
      <c r="Q101" s="100"/>
      <c r="R101" s="100"/>
      <c r="S101" s="100"/>
      <c r="T101" s="100"/>
      <c r="U101" s="100"/>
      <c r="V101" s="100"/>
      <c r="W101" s="100"/>
      <c r="X101" s="100"/>
      <c r="Y101" s="100"/>
      <c r="Z101" s="100"/>
    </row>
    <row r="102" spans="1:26" ht="15" hidden="1" customHeight="1" x14ac:dyDescent="0.15">
      <c r="A102" s="75"/>
      <c r="B102" s="75"/>
      <c r="C102" s="100"/>
      <c r="D102" s="100"/>
      <c r="E102" s="100"/>
      <c r="F102" s="100"/>
      <c r="G102" s="100"/>
      <c r="H102" s="100"/>
      <c r="I102" s="119"/>
      <c r="J102" s="100"/>
      <c r="K102" s="132"/>
      <c r="L102" s="100"/>
      <c r="M102" s="100"/>
      <c r="N102" s="100"/>
      <c r="O102" s="100"/>
      <c r="P102" s="100"/>
      <c r="Q102" s="100"/>
      <c r="R102" s="100"/>
      <c r="S102" s="100"/>
      <c r="T102" s="100"/>
      <c r="U102" s="100"/>
      <c r="V102" s="100"/>
      <c r="W102" s="100"/>
      <c r="X102" s="100"/>
      <c r="Y102" s="100"/>
      <c r="Z102" s="100"/>
    </row>
    <row r="103" spans="1:26" ht="15" hidden="1" customHeight="1" x14ac:dyDescent="0.15">
      <c r="A103" s="75"/>
      <c r="B103" s="75"/>
      <c r="C103" s="100"/>
      <c r="D103" s="100"/>
      <c r="E103" s="100"/>
      <c r="F103" s="100"/>
      <c r="G103" s="100"/>
      <c r="H103" s="100"/>
      <c r="I103" s="119"/>
      <c r="J103" s="100"/>
      <c r="K103" s="132"/>
      <c r="L103" s="100"/>
      <c r="M103" s="100"/>
      <c r="N103" s="100"/>
      <c r="O103" s="100"/>
      <c r="P103" s="100"/>
      <c r="Q103" s="100"/>
      <c r="R103" s="100"/>
      <c r="S103" s="100"/>
      <c r="T103" s="100"/>
      <c r="U103" s="100"/>
      <c r="V103" s="100"/>
      <c r="W103" s="100"/>
      <c r="X103" s="100"/>
      <c r="Y103" s="100"/>
      <c r="Z103" s="100"/>
    </row>
    <row r="104" spans="1:26" ht="15" hidden="1" customHeight="1" x14ac:dyDescent="0.15">
      <c r="A104" s="75"/>
      <c r="B104" s="75"/>
      <c r="C104" s="100"/>
      <c r="D104" s="100"/>
      <c r="E104" s="100"/>
      <c r="F104" s="100"/>
      <c r="G104" s="100"/>
      <c r="H104" s="100"/>
      <c r="I104" s="119"/>
      <c r="J104" s="100"/>
      <c r="K104" s="132"/>
      <c r="L104" s="100"/>
      <c r="M104" s="100"/>
      <c r="N104" s="100"/>
      <c r="O104" s="100"/>
      <c r="P104" s="100"/>
      <c r="Q104" s="100"/>
      <c r="R104" s="100"/>
      <c r="S104" s="100"/>
      <c r="T104" s="100"/>
      <c r="U104" s="100"/>
      <c r="V104" s="100"/>
      <c r="W104" s="100"/>
      <c r="X104" s="100"/>
      <c r="Y104" s="100"/>
      <c r="Z104" s="100"/>
    </row>
    <row r="105" spans="1:26" ht="15" hidden="1" customHeight="1" x14ac:dyDescent="0.15">
      <c r="A105" s="75"/>
      <c r="B105" s="75"/>
      <c r="C105" s="100"/>
      <c r="D105" s="100"/>
      <c r="E105" s="100"/>
      <c r="F105" s="100"/>
      <c r="G105" s="100"/>
      <c r="H105" s="100"/>
      <c r="I105" s="119"/>
      <c r="J105" s="100"/>
      <c r="K105" s="132"/>
      <c r="L105" s="100"/>
      <c r="M105" s="100"/>
      <c r="N105" s="100"/>
      <c r="O105" s="100"/>
      <c r="P105" s="100"/>
      <c r="Q105" s="100"/>
      <c r="R105" s="100"/>
      <c r="S105" s="100"/>
      <c r="T105" s="100"/>
      <c r="U105" s="100"/>
      <c r="V105" s="100"/>
      <c r="W105" s="100"/>
      <c r="X105" s="100"/>
      <c r="Y105" s="100"/>
      <c r="Z105" s="100"/>
    </row>
    <row r="106" spans="1:26" ht="15" hidden="1" customHeight="1" x14ac:dyDescent="0.15">
      <c r="A106" s="75"/>
      <c r="B106" s="75"/>
      <c r="C106" s="100"/>
      <c r="D106" s="100"/>
      <c r="E106" s="100"/>
      <c r="F106" s="100"/>
      <c r="G106" s="100"/>
      <c r="H106" s="100"/>
      <c r="I106" s="119"/>
      <c r="J106" s="100"/>
      <c r="K106" s="132"/>
      <c r="L106" s="100"/>
      <c r="M106" s="100"/>
      <c r="N106" s="100"/>
      <c r="O106" s="100"/>
      <c r="P106" s="100"/>
      <c r="Q106" s="100"/>
      <c r="R106" s="100"/>
      <c r="S106" s="100"/>
      <c r="T106" s="100"/>
      <c r="U106" s="100"/>
      <c r="V106" s="100"/>
      <c r="W106" s="100"/>
      <c r="X106" s="100"/>
      <c r="Y106" s="100"/>
      <c r="Z106" s="100"/>
    </row>
    <row r="107" spans="1:26" ht="15" hidden="1" customHeight="1" x14ac:dyDescent="0.15">
      <c r="A107" s="75"/>
      <c r="B107" s="75"/>
      <c r="C107" s="100"/>
      <c r="D107" s="100"/>
      <c r="E107" s="100"/>
      <c r="F107" s="100"/>
      <c r="G107" s="100"/>
      <c r="H107" s="100"/>
      <c r="I107" s="119"/>
      <c r="J107" s="100"/>
      <c r="K107" s="132"/>
      <c r="L107" s="100"/>
      <c r="M107" s="100"/>
      <c r="N107" s="100"/>
      <c r="O107" s="100"/>
      <c r="P107" s="100"/>
      <c r="Q107" s="100"/>
      <c r="R107" s="100"/>
      <c r="S107" s="100"/>
      <c r="T107" s="100"/>
      <c r="U107" s="100"/>
      <c r="V107" s="100"/>
      <c r="W107" s="100"/>
      <c r="X107" s="100"/>
      <c r="Y107" s="100"/>
      <c r="Z107" s="100"/>
    </row>
    <row r="108" spans="1:26" ht="20.100000000000001" customHeight="1" x14ac:dyDescent="0.15">
      <c r="A108" s="75"/>
      <c r="B108" s="75"/>
      <c r="C108" s="100"/>
      <c r="D108" s="100"/>
      <c r="E108" s="100"/>
      <c r="F108" s="100"/>
      <c r="G108" s="100"/>
      <c r="H108" s="100"/>
      <c r="I108" s="119"/>
      <c r="J108" s="100"/>
      <c r="K108" s="132"/>
      <c r="L108" s="100"/>
      <c r="M108" s="100"/>
      <c r="N108" s="100"/>
      <c r="O108" s="100"/>
      <c r="P108" s="100"/>
      <c r="Q108" s="100"/>
      <c r="R108" s="100"/>
      <c r="S108" s="100"/>
      <c r="T108" s="100"/>
      <c r="U108" s="100"/>
      <c r="V108" s="100"/>
      <c r="W108" s="100"/>
      <c r="X108" s="100"/>
      <c r="Y108" s="100"/>
      <c r="Z108" s="100"/>
    </row>
    <row r="109" spans="1:26" ht="20.100000000000001" customHeight="1" x14ac:dyDescent="0.15">
      <c r="A109" s="75"/>
      <c r="B109" s="75"/>
      <c r="C109" s="87" t="s">
        <v>121</v>
      </c>
      <c r="D109" s="88"/>
      <c r="E109" s="88"/>
      <c r="F109" s="88"/>
      <c r="G109" s="88"/>
      <c r="H109" s="89"/>
      <c r="Q109" s="133"/>
    </row>
    <row r="110" spans="1:26" ht="15" customHeight="1" x14ac:dyDescent="0.15">
      <c r="A110" s="75"/>
      <c r="B110" s="75"/>
      <c r="C110" s="134"/>
      <c r="D110" s="135"/>
      <c r="E110" s="135"/>
      <c r="F110" s="135"/>
      <c r="G110" s="135"/>
      <c r="H110" s="135"/>
      <c r="I110" s="136"/>
      <c r="J110" s="92"/>
      <c r="K110" s="136"/>
      <c r="L110" s="92"/>
      <c r="M110" s="92"/>
      <c r="N110" s="92"/>
      <c r="O110" s="92"/>
      <c r="P110" s="92"/>
      <c r="Q110" s="137"/>
      <c r="R110" s="92"/>
      <c r="S110" s="92"/>
      <c r="T110" s="92"/>
      <c r="U110" s="92"/>
      <c r="V110" s="92"/>
      <c r="W110" s="92"/>
      <c r="X110" s="92"/>
      <c r="Y110" s="92"/>
      <c r="Z110" s="93"/>
    </row>
    <row r="111" spans="1:26" ht="30" customHeight="1" x14ac:dyDescent="0.15">
      <c r="A111" s="75"/>
      <c r="B111" s="75"/>
      <c r="C111" s="134"/>
      <c r="D111" s="138" t="s">
        <v>216</v>
      </c>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99"/>
    </row>
    <row r="112" spans="1:26" ht="20.100000000000001" customHeight="1" x14ac:dyDescent="0.15">
      <c r="A112" s="75"/>
      <c r="B112" s="75"/>
      <c r="C112" s="94"/>
      <c r="D112" s="95">
        <v>1</v>
      </c>
      <c r="E112" s="70" t="s">
        <v>120</v>
      </c>
      <c r="I112" s="25"/>
      <c r="J112" s="25"/>
      <c r="K112" s="25"/>
      <c r="L112" s="25"/>
      <c r="M112" s="25"/>
      <c r="N112" s="25"/>
      <c r="O112" s="25"/>
      <c r="P112" s="25"/>
      <c r="Q112" s="25"/>
      <c r="R112" s="25"/>
      <c r="S112" s="25"/>
      <c r="T112" s="25"/>
      <c r="U112" s="25"/>
      <c r="V112" s="25"/>
      <c r="W112" s="25"/>
      <c r="X112" s="25"/>
      <c r="Y112" s="25"/>
      <c r="Z112" s="99"/>
    </row>
    <row r="113" spans="1:26" ht="20.100000000000001" customHeight="1" x14ac:dyDescent="0.15">
      <c r="A113" s="75"/>
      <c r="B113" s="75"/>
      <c r="C113" s="94"/>
      <c r="D113" s="95"/>
      <c r="E113" s="100"/>
      <c r="F113" s="100"/>
      <c r="G113" s="100"/>
      <c r="H113" s="100"/>
      <c r="I113" s="106"/>
      <c r="J113" s="102" t="s">
        <v>215</v>
      </c>
      <c r="K113" s="126"/>
      <c r="L113" s="101"/>
      <c r="M113" s="101"/>
      <c r="N113" s="101"/>
      <c r="O113" s="101"/>
      <c r="P113" s="101"/>
      <c r="Q113" s="139"/>
      <c r="R113" s="101"/>
      <c r="S113" s="101"/>
      <c r="T113" s="101"/>
      <c r="U113" s="101"/>
      <c r="V113" s="101"/>
      <c r="W113" s="101"/>
      <c r="X113" s="101"/>
      <c r="Y113" s="101"/>
      <c r="Z113" s="99"/>
    </row>
    <row r="114" spans="1:26" ht="20.100000000000001" customHeight="1" x14ac:dyDescent="0.15">
      <c r="A114" s="75">
        <f>IFERROR(IF(AND(TRIM($I114)&lt;&gt;"", NOT(OR(IFERROR(SEARCH(" ",$I114),0)&gt;0, IFERROR(SEARCH("　",$I114),0)&gt;0))),1001,0),3)</f>
        <v>0</v>
      </c>
      <c r="B114" s="75"/>
      <c r="C114" s="94"/>
      <c r="D114" s="95">
        <f>D112+1</f>
        <v>2</v>
      </c>
      <c r="E114" s="70" t="s">
        <v>169</v>
      </c>
      <c r="I114" s="25"/>
      <c r="J114" s="25"/>
      <c r="K114" s="25"/>
      <c r="L114" s="25"/>
      <c r="M114" s="25"/>
      <c r="N114" s="25"/>
      <c r="O114" s="25"/>
      <c r="P114" s="25"/>
      <c r="Q114" s="25"/>
      <c r="R114" s="25"/>
      <c r="S114" s="25"/>
      <c r="T114" s="25"/>
      <c r="U114" s="25"/>
      <c r="V114" s="25"/>
      <c r="W114" s="25"/>
      <c r="X114" s="25"/>
      <c r="Y114" s="25"/>
      <c r="Z114" s="99"/>
    </row>
    <row r="115" spans="1:26" ht="20.100000000000001" customHeight="1" x14ac:dyDescent="0.15">
      <c r="A115" s="75"/>
      <c r="B115" s="75"/>
      <c r="C115" s="94"/>
      <c r="D115" s="95"/>
      <c r="E115" s="100"/>
      <c r="F115" s="100"/>
      <c r="G115" s="100"/>
      <c r="H115" s="100"/>
      <c r="I115" s="106"/>
      <c r="J115" s="102" t="s">
        <v>161</v>
      </c>
      <c r="K115" s="102"/>
      <c r="L115" s="102"/>
      <c r="M115" s="102"/>
      <c r="N115" s="102"/>
      <c r="O115" s="102"/>
      <c r="P115" s="102"/>
      <c r="Q115" s="102"/>
      <c r="R115" s="102"/>
      <c r="S115" s="102"/>
      <c r="T115" s="102"/>
      <c r="U115" s="102"/>
      <c r="V115" s="102"/>
      <c r="W115" s="102"/>
      <c r="X115" s="102"/>
      <c r="Y115" s="102"/>
      <c r="Z115" s="99"/>
    </row>
    <row r="116" spans="1:26" ht="20.100000000000001" customHeight="1" x14ac:dyDescent="0.15">
      <c r="A116" s="75">
        <f>IFERROR(IF(AND(TRIM($I116)&lt;&gt;"", NOT(OR(IFERROR(SEARCH(" ",$I116),0)&gt;0, IFERROR(SEARCH("　",$I116),0)&gt;0))),1001,0),3)</f>
        <v>0</v>
      </c>
      <c r="B116" s="75"/>
      <c r="C116" s="94"/>
      <c r="D116" s="95">
        <f>D114+1</f>
        <v>3</v>
      </c>
      <c r="E116" s="70" t="s">
        <v>170</v>
      </c>
      <c r="I116" s="25"/>
      <c r="J116" s="25"/>
      <c r="K116" s="25"/>
      <c r="L116" s="25"/>
      <c r="M116" s="25"/>
      <c r="N116" s="25"/>
      <c r="O116" s="25"/>
      <c r="P116" s="25"/>
      <c r="Q116" s="25"/>
      <c r="R116" s="25"/>
      <c r="S116" s="25"/>
      <c r="T116" s="25"/>
      <c r="U116" s="25"/>
      <c r="V116" s="25"/>
      <c r="W116" s="25"/>
      <c r="X116" s="25"/>
      <c r="Y116" s="25"/>
      <c r="Z116" s="99"/>
    </row>
    <row r="117" spans="1:26" ht="20.100000000000001" customHeight="1" x14ac:dyDescent="0.15">
      <c r="A117" s="75"/>
      <c r="B117" s="75"/>
      <c r="C117" s="94"/>
      <c r="D117" s="100"/>
      <c r="E117" s="100"/>
      <c r="F117" s="100"/>
      <c r="G117" s="100"/>
      <c r="H117" s="100"/>
      <c r="I117" s="106"/>
      <c r="J117" s="102" t="s">
        <v>5</v>
      </c>
      <c r="K117" s="102"/>
      <c r="L117" s="102"/>
      <c r="M117" s="102"/>
      <c r="N117" s="102"/>
      <c r="O117" s="102"/>
      <c r="P117" s="102"/>
      <c r="Q117" s="102"/>
      <c r="R117" s="102"/>
      <c r="S117" s="102"/>
      <c r="T117" s="102"/>
      <c r="U117" s="102"/>
      <c r="V117" s="102"/>
      <c r="W117" s="102"/>
      <c r="X117" s="102"/>
      <c r="Y117" s="102"/>
      <c r="Z117" s="99"/>
    </row>
    <row r="118" spans="1:26" ht="20.100000000000001" customHeight="1" x14ac:dyDescent="0.15">
      <c r="A118" s="75"/>
      <c r="B118" s="75"/>
      <c r="C118" s="94"/>
      <c r="D118" s="95">
        <f>D116+1</f>
        <v>4</v>
      </c>
      <c r="E118" s="70" t="s">
        <v>0</v>
      </c>
      <c r="I118" s="26"/>
      <c r="J118" s="26"/>
      <c r="K118" s="26"/>
      <c r="L118" s="26"/>
      <c r="M118" s="26"/>
      <c r="N118" s="100"/>
      <c r="O118" s="100"/>
      <c r="P118" s="100"/>
      <c r="Q118" s="100"/>
      <c r="R118" s="100"/>
      <c r="S118" s="100"/>
      <c r="T118" s="100"/>
      <c r="U118" s="100"/>
      <c r="V118" s="100"/>
      <c r="W118" s="100"/>
      <c r="X118" s="100"/>
      <c r="Y118" s="100"/>
      <c r="Z118" s="99"/>
    </row>
    <row r="119" spans="1:26" ht="20.100000000000001" customHeight="1" x14ac:dyDescent="0.15">
      <c r="A119" s="75"/>
      <c r="B119" s="75"/>
      <c r="C119" s="94"/>
      <c r="D119" s="95"/>
      <c r="E119" s="100"/>
      <c r="F119" s="100"/>
      <c r="G119" s="100"/>
      <c r="H119" s="100"/>
      <c r="I119" s="97"/>
      <c r="J119" s="102" t="s">
        <v>189</v>
      </c>
      <c r="K119" s="101"/>
      <c r="L119" s="101"/>
      <c r="M119" s="101"/>
      <c r="N119" s="101"/>
      <c r="O119" s="101"/>
      <c r="P119" s="101"/>
      <c r="Q119" s="101"/>
      <c r="R119" s="101"/>
      <c r="S119" s="101"/>
      <c r="T119" s="101"/>
      <c r="U119" s="101"/>
      <c r="V119" s="101"/>
      <c r="W119" s="101"/>
      <c r="X119" s="101"/>
      <c r="Y119" s="101"/>
      <c r="Z119" s="99"/>
    </row>
    <row r="120" spans="1:26" ht="20.100000000000001" customHeight="1" x14ac:dyDescent="0.15">
      <c r="A120" s="75">
        <f>IFERROR(IF(AND(TRIM($I120)&lt;&gt;"", AND(OR(ISERROR(FIND("@"&amp;LEFT($I120,3)&amp;"@", 都道府県3))=FALSE, ISERROR(FIND("@"&amp;LEFT($I120,4)&amp;"@",都道府県4))=FALSE))=FALSE),1001,0),3)</f>
        <v>0</v>
      </c>
      <c r="B120" s="75"/>
      <c r="C120" s="94"/>
      <c r="D120" s="95">
        <f>D118+1</f>
        <v>5</v>
      </c>
      <c r="E120" s="70" t="s">
        <v>122</v>
      </c>
      <c r="I120" s="30"/>
      <c r="J120" s="30"/>
      <c r="K120" s="30"/>
      <c r="L120" s="30"/>
      <c r="M120" s="30"/>
      <c r="N120" s="30"/>
      <c r="O120" s="30"/>
      <c r="P120" s="30"/>
      <c r="Q120" s="30"/>
      <c r="R120" s="30"/>
      <c r="S120" s="30"/>
      <c r="T120" s="30"/>
      <c r="U120" s="30"/>
      <c r="V120" s="30"/>
      <c r="W120" s="30"/>
      <c r="X120" s="30"/>
      <c r="Y120" s="30"/>
      <c r="Z120" s="99"/>
    </row>
    <row r="121" spans="1:26" ht="20.100000000000001" customHeight="1" x14ac:dyDescent="0.15">
      <c r="A121" s="75"/>
      <c r="B121" s="75"/>
      <c r="C121" s="94"/>
      <c r="D121" s="95"/>
      <c r="E121" s="100"/>
      <c r="F121" s="100"/>
      <c r="G121" s="100"/>
      <c r="H121" s="100"/>
      <c r="I121" s="97"/>
      <c r="J121" s="102" t="s">
        <v>167</v>
      </c>
      <c r="K121" s="101"/>
      <c r="L121" s="101"/>
      <c r="M121" s="101"/>
      <c r="N121" s="101"/>
      <c r="O121" s="101"/>
      <c r="P121" s="101"/>
      <c r="Q121" s="101"/>
      <c r="R121" s="101"/>
      <c r="S121" s="101"/>
      <c r="T121" s="101"/>
      <c r="U121" s="101"/>
      <c r="V121" s="101"/>
      <c r="W121" s="101"/>
      <c r="X121" s="101"/>
      <c r="Y121" s="101"/>
      <c r="Z121" s="99"/>
    </row>
    <row r="122" spans="1:26" ht="20.100000000000001" customHeight="1" x14ac:dyDescent="0.15">
      <c r="A122" s="75">
        <f>IFERROR(IF(AND(TRIM($I122)&lt;&gt;"", NOT(AND(ISNUMBER(VALUE(SUBSTITUTE($I122,"-",""))), IFERROR(SEARCH("-",$I122),0)&gt;0))),1001,0),3)</f>
        <v>0</v>
      </c>
      <c r="B122" s="75"/>
      <c r="C122" s="94"/>
      <c r="D122" s="95">
        <f>D120+1</f>
        <v>6</v>
      </c>
      <c r="E122" s="70" t="s">
        <v>3</v>
      </c>
      <c r="I122" s="25"/>
      <c r="J122" s="25"/>
      <c r="K122" s="25"/>
      <c r="L122" s="25"/>
      <c r="M122" s="25"/>
      <c r="O122" s="107" t="s">
        <v>116</v>
      </c>
      <c r="P122" s="1"/>
      <c r="Q122" s="70" t="s">
        <v>117</v>
      </c>
      <c r="Y122" s="101"/>
      <c r="Z122" s="99"/>
    </row>
    <row r="123" spans="1:26" ht="20.100000000000001" customHeight="1" x14ac:dyDescent="0.15">
      <c r="A123" s="75"/>
      <c r="B123" s="75"/>
      <c r="C123" s="103"/>
      <c r="D123" s="100"/>
      <c r="E123" s="100"/>
      <c r="F123" s="100"/>
      <c r="G123" s="100"/>
      <c r="H123" s="100"/>
      <c r="I123" s="97"/>
      <c r="J123" s="102" t="s">
        <v>168</v>
      </c>
      <c r="K123" s="101"/>
      <c r="L123" s="101"/>
      <c r="M123" s="101"/>
      <c r="N123" s="101"/>
      <c r="O123" s="101"/>
      <c r="P123" s="101"/>
      <c r="Q123" s="101"/>
      <c r="R123" s="101"/>
      <c r="S123" s="101"/>
      <c r="T123" s="101"/>
      <c r="U123" s="101"/>
      <c r="V123" s="101"/>
      <c r="W123" s="101"/>
      <c r="X123" s="101"/>
      <c r="Y123" s="101"/>
      <c r="Z123" s="99"/>
    </row>
    <row r="124" spans="1:26" ht="20.100000000000001" customHeight="1" x14ac:dyDescent="0.15">
      <c r="A124" s="75">
        <f>IFERROR(IF(AND(TRIM($I124)&lt;&gt;"", NOT(AND(ISNUMBER(VALUE(SUBSTITUTE($I124,"-",""))), IFERROR(SEARCH("-",$I124),0)&gt;0))),1001,0),3)</f>
        <v>0</v>
      </c>
      <c r="B124" s="75"/>
      <c r="C124" s="94"/>
      <c r="D124" s="95">
        <f>D122+1</f>
        <v>7</v>
      </c>
      <c r="E124" s="70" t="s">
        <v>4</v>
      </c>
      <c r="I124" s="25"/>
      <c r="J124" s="25"/>
      <c r="K124" s="25"/>
      <c r="L124" s="25"/>
      <c r="M124" s="25"/>
      <c r="N124" s="101"/>
      <c r="O124" s="101"/>
      <c r="P124" s="101"/>
      <c r="Q124" s="101"/>
      <c r="R124" s="101"/>
      <c r="S124" s="101"/>
      <c r="T124" s="101"/>
      <c r="U124" s="101"/>
      <c r="V124" s="101"/>
      <c r="W124" s="101"/>
      <c r="X124" s="101"/>
      <c r="Y124" s="101"/>
      <c r="Z124" s="99"/>
    </row>
    <row r="125" spans="1:26" ht="30" customHeight="1" x14ac:dyDescent="0.15">
      <c r="A125" s="75"/>
      <c r="B125" s="75"/>
      <c r="C125" s="103"/>
      <c r="D125" s="100"/>
      <c r="E125" s="100"/>
      <c r="F125" s="100"/>
      <c r="G125" s="100"/>
      <c r="H125" s="100"/>
      <c r="I125" s="97"/>
      <c r="J125" s="104" t="s">
        <v>217</v>
      </c>
      <c r="K125" s="104"/>
      <c r="L125" s="104"/>
      <c r="M125" s="104"/>
      <c r="N125" s="104"/>
      <c r="O125" s="104"/>
      <c r="P125" s="104"/>
      <c r="Q125" s="104"/>
      <c r="R125" s="104"/>
      <c r="S125" s="104"/>
      <c r="T125" s="104"/>
      <c r="U125" s="104"/>
      <c r="V125" s="104"/>
      <c r="W125" s="104"/>
      <c r="X125" s="104"/>
      <c r="Y125" s="104"/>
      <c r="Z125" s="99"/>
    </row>
    <row r="126" spans="1:26" ht="20.100000000000001" customHeight="1" x14ac:dyDescent="0.15">
      <c r="A126" s="75">
        <f>IFERROR(IF(AND(TRIM($I126)&lt;&gt;"", NOT(IFERROR(SEARCH("@",$I126),0)&gt;0)),1001,0),3)</f>
        <v>0</v>
      </c>
      <c r="B126" s="75"/>
      <c r="C126" s="94"/>
      <c r="D126" s="95">
        <f>D124+1</f>
        <v>8</v>
      </c>
      <c r="E126" s="70" t="s">
        <v>123</v>
      </c>
      <c r="I126" s="25"/>
      <c r="J126" s="25"/>
      <c r="K126" s="25"/>
      <c r="L126" s="25"/>
      <c r="M126" s="25"/>
      <c r="N126" s="25"/>
      <c r="O126" s="25"/>
      <c r="P126" s="25"/>
      <c r="Q126" s="25"/>
      <c r="R126" s="25"/>
      <c r="S126" s="25"/>
      <c r="T126" s="25"/>
      <c r="U126" s="25"/>
      <c r="V126" s="25"/>
      <c r="W126" s="25"/>
      <c r="X126" s="25"/>
      <c r="Y126" s="25"/>
      <c r="Z126" s="99"/>
    </row>
    <row r="127" spans="1:26" ht="20.100000000000001" customHeight="1" x14ac:dyDescent="0.15">
      <c r="A127" s="75"/>
      <c r="B127" s="75"/>
      <c r="C127" s="103"/>
      <c r="D127" s="100"/>
      <c r="E127" s="100"/>
      <c r="F127" s="100"/>
      <c r="G127" s="100"/>
      <c r="H127" s="100"/>
      <c r="I127" s="97"/>
      <c r="J127" s="108" t="s">
        <v>187</v>
      </c>
      <c r="K127" s="126"/>
      <c r="L127" s="101"/>
      <c r="M127" s="101"/>
      <c r="N127" s="101"/>
      <c r="O127" s="101"/>
      <c r="P127" s="101"/>
      <c r="Q127" s="127"/>
      <c r="R127" s="101"/>
      <c r="S127" s="101"/>
      <c r="T127" s="101"/>
      <c r="U127" s="101"/>
      <c r="V127" s="101"/>
      <c r="W127" s="101"/>
      <c r="X127" s="101"/>
      <c r="Y127" s="101"/>
      <c r="Z127" s="99"/>
    </row>
    <row r="128" spans="1:26" ht="20.100000000000001" customHeight="1" x14ac:dyDescent="0.15">
      <c r="A128" s="75"/>
      <c r="B128" s="75"/>
      <c r="C128" s="114"/>
      <c r="D128" s="115"/>
      <c r="E128" s="115"/>
      <c r="F128" s="115"/>
      <c r="G128" s="115"/>
      <c r="H128" s="115"/>
      <c r="I128" s="117"/>
      <c r="J128" s="116"/>
      <c r="K128" s="117"/>
      <c r="L128" s="116"/>
      <c r="M128" s="116"/>
      <c r="N128" s="116"/>
      <c r="O128" s="116"/>
      <c r="P128" s="116"/>
      <c r="Q128" s="140"/>
      <c r="R128" s="116"/>
      <c r="S128" s="116"/>
      <c r="T128" s="116"/>
      <c r="U128" s="116"/>
      <c r="V128" s="116"/>
      <c r="W128" s="116"/>
      <c r="X128" s="116"/>
      <c r="Y128" s="116"/>
      <c r="Z128" s="118"/>
    </row>
    <row r="129" spans="1:26" ht="20.100000000000001" customHeight="1" x14ac:dyDescent="0.15">
      <c r="A129" s="75"/>
      <c r="B129" s="75"/>
      <c r="C129" s="100"/>
      <c r="D129" s="100"/>
      <c r="E129" s="100"/>
      <c r="F129" s="100"/>
      <c r="G129" s="100"/>
      <c r="H129" s="100"/>
      <c r="I129" s="120"/>
      <c r="J129" s="120"/>
      <c r="K129" s="120"/>
      <c r="L129" s="120"/>
      <c r="M129" s="120"/>
      <c r="N129" s="120"/>
      <c r="O129" s="120"/>
      <c r="P129" s="120"/>
      <c r="Q129" s="141"/>
      <c r="R129" s="120"/>
      <c r="S129" s="120"/>
      <c r="T129" s="120"/>
      <c r="U129" s="120"/>
      <c r="V129" s="120"/>
      <c r="W129" s="120"/>
      <c r="X129" s="120"/>
      <c r="Y129" s="120"/>
      <c r="Z129" s="100"/>
    </row>
    <row r="130" spans="1:26" ht="15.75" hidden="1" customHeight="1" x14ac:dyDescent="0.15">
      <c r="A130" s="75"/>
      <c r="B130" s="75"/>
      <c r="C130" s="100"/>
      <c r="D130" s="100"/>
      <c r="E130" s="100"/>
      <c r="F130" s="100"/>
      <c r="G130" s="100"/>
      <c r="H130" s="100"/>
      <c r="I130" s="120"/>
      <c r="J130" s="120"/>
      <c r="K130" s="120"/>
      <c r="L130" s="120"/>
      <c r="M130" s="120"/>
      <c r="N130" s="120"/>
      <c r="O130" s="120"/>
      <c r="P130" s="120"/>
      <c r="Q130" s="141"/>
      <c r="R130" s="120"/>
      <c r="S130" s="120"/>
      <c r="T130" s="120"/>
      <c r="U130" s="120"/>
      <c r="V130" s="120"/>
      <c r="W130" s="120"/>
      <c r="X130" s="120"/>
      <c r="Y130" s="120"/>
      <c r="Z130" s="100"/>
    </row>
    <row r="131" spans="1:26" ht="15.75" hidden="1" customHeight="1" x14ac:dyDescent="0.15">
      <c r="A131" s="75"/>
      <c r="B131" s="75"/>
      <c r="C131" s="100"/>
      <c r="D131" s="100"/>
      <c r="E131" s="100"/>
      <c r="F131" s="100"/>
      <c r="G131" s="100"/>
      <c r="H131" s="100"/>
      <c r="I131" s="120"/>
      <c r="J131" s="120"/>
      <c r="K131" s="120"/>
      <c r="L131" s="120"/>
      <c r="M131" s="120"/>
      <c r="N131" s="120"/>
      <c r="O131" s="120"/>
      <c r="P131" s="120"/>
      <c r="Q131" s="141"/>
      <c r="R131" s="120"/>
      <c r="S131" s="120"/>
      <c r="T131" s="120"/>
      <c r="U131" s="120"/>
      <c r="V131" s="120"/>
      <c r="W131" s="120"/>
      <c r="X131" s="120"/>
      <c r="Y131" s="120"/>
      <c r="Z131" s="100"/>
    </row>
    <row r="132" spans="1:26" ht="15.75" hidden="1" customHeight="1" x14ac:dyDescent="0.15">
      <c r="A132" s="75"/>
      <c r="B132" s="75"/>
      <c r="C132" s="100"/>
      <c r="D132" s="100"/>
      <c r="E132" s="100"/>
      <c r="F132" s="100"/>
      <c r="G132" s="100"/>
      <c r="H132" s="100"/>
      <c r="I132" s="120"/>
      <c r="J132" s="120"/>
      <c r="K132" s="120"/>
      <c r="L132" s="120"/>
      <c r="M132" s="120"/>
      <c r="N132" s="120"/>
      <c r="O132" s="120"/>
      <c r="P132" s="120"/>
      <c r="Q132" s="141"/>
      <c r="R132" s="120"/>
      <c r="S132" s="120"/>
      <c r="T132" s="120"/>
      <c r="U132" s="120"/>
      <c r="V132" s="120"/>
      <c r="W132" s="120"/>
      <c r="X132" s="120"/>
      <c r="Y132" s="120"/>
      <c r="Z132" s="100"/>
    </row>
    <row r="133" spans="1:26" ht="15.75" hidden="1" customHeight="1" x14ac:dyDescent="0.15">
      <c r="A133" s="75"/>
      <c r="B133" s="75"/>
      <c r="C133" s="100"/>
      <c r="D133" s="100"/>
      <c r="E133" s="100"/>
      <c r="F133" s="100"/>
      <c r="G133" s="100"/>
      <c r="H133" s="100"/>
      <c r="I133" s="120"/>
      <c r="J133" s="120"/>
      <c r="K133" s="120"/>
      <c r="L133" s="120"/>
      <c r="M133" s="120"/>
      <c r="N133" s="120"/>
      <c r="O133" s="120"/>
      <c r="P133" s="120"/>
      <c r="Q133" s="141"/>
      <c r="R133" s="120"/>
      <c r="S133" s="120"/>
      <c r="T133" s="120"/>
      <c r="U133" s="120"/>
      <c r="V133" s="120"/>
      <c r="W133" s="120"/>
      <c r="X133" s="120"/>
      <c r="Y133" s="120"/>
      <c r="Z133" s="100"/>
    </row>
    <row r="134" spans="1:26" ht="15.75" hidden="1" customHeight="1" x14ac:dyDescent="0.15">
      <c r="A134" s="75"/>
      <c r="B134" s="75"/>
      <c r="C134" s="100"/>
      <c r="D134" s="100"/>
      <c r="E134" s="100"/>
      <c r="F134" s="100"/>
      <c r="G134" s="100"/>
      <c r="H134" s="100"/>
      <c r="I134" s="120"/>
      <c r="J134" s="120"/>
      <c r="K134" s="120"/>
      <c r="L134" s="120"/>
      <c r="M134" s="120"/>
      <c r="N134" s="120"/>
      <c r="O134" s="120"/>
      <c r="P134" s="120"/>
      <c r="Q134" s="141"/>
      <c r="R134" s="120"/>
      <c r="S134" s="120"/>
      <c r="T134" s="120"/>
      <c r="U134" s="120"/>
      <c r="V134" s="120"/>
      <c r="W134" s="120"/>
      <c r="X134" s="120"/>
      <c r="Y134" s="120"/>
      <c r="Z134" s="100"/>
    </row>
    <row r="135" spans="1:26" ht="15.75" hidden="1" customHeight="1" x14ac:dyDescent="0.15">
      <c r="A135" s="75"/>
      <c r="B135" s="75"/>
      <c r="C135" s="100"/>
      <c r="D135" s="100"/>
      <c r="E135" s="100"/>
      <c r="F135" s="100"/>
      <c r="G135" s="100"/>
      <c r="H135" s="100"/>
      <c r="I135" s="120"/>
      <c r="J135" s="120"/>
      <c r="K135" s="120"/>
      <c r="L135" s="120"/>
      <c r="M135" s="120"/>
      <c r="N135" s="120"/>
      <c r="O135" s="120"/>
      <c r="P135" s="120"/>
      <c r="Q135" s="141"/>
      <c r="R135" s="120"/>
      <c r="S135" s="120"/>
      <c r="T135" s="120"/>
      <c r="U135" s="120"/>
      <c r="V135" s="120"/>
      <c r="W135" s="120"/>
      <c r="X135" s="120"/>
      <c r="Y135" s="120"/>
      <c r="Z135" s="100"/>
    </row>
    <row r="136" spans="1:26" ht="15.75" hidden="1" customHeight="1" x14ac:dyDescent="0.15">
      <c r="A136" s="75"/>
      <c r="B136" s="75"/>
      <c r="C136" s="100"/>
      <c r="D136" s="100"/>
      <c r="E136" s="100"/>
      <c r="F136" s="100"/>
      <c r="G136" s="100"/>
      <c r="H136" s="100"/>
      <c r="I136" s="120"/>
      <c r="J136" s="120"/>
      <c r="K136" s="120"/>
      <c r="L136" s="120"/>
      <c r="M136" s="120"/>
      <c r="N136" s="120"/>
      <c r="O136" s="120"/>
      <c r="P136" s="120"/>
      <c r="Q136" s="141"/>
      <c r="R136" s="120"/>
      <c r="S136" s="120"/>
      <c r="T136" s="120"/>
      <c r="U136" s="120"/>
      <c r="V136" s="120"/>
      <c r="W136" s="120"/>
      <c r="X136" s="120"/>
      <c r="Y136" s="120"/>
      <c r="Z136" s="100"/>
    </row>
    <row r="137" spans="1:26" ht="15.75" hidden="1" customHeight="1" x14ac:dyDescent="0.15">
      <c r="A137" s="75"/>
      <c r="B137" s="75"/>
      <c r="C137" s="100"/>
      <c r="D137" s="100"/>
      <c r="E137" s="100"/>
      <c r="F137" s="100"/>
      <c r="G137" s="100"/>
      <c r="H137" s="100"/>
      <c r="I137" s="120"/>
      <c r="J137" s="120"/>
      <c r="K137" s="120"/>
      <c r="L137" s="120"/>
      <c r="M137" s="120"/>
      <c r="N137" s="120"/>
      <c r="O137" s="120"/>
      <c r="P137" s="120"/>
      <c r="Q137" s="141"/>
      <c r="R137" s="120"/>
      <c r="S137" s="120"/>
      <c r="T137" s="120"/>
      <c r="U137" s="120"/>
      <c r="V137" s="120"/>
      <c r="W137" s="120"/>
      <c r="X137" s="120"/>
      <c r="Y137" s="120"/>
      <c r="Z137" s="100"/>
    </row>
    <row r="138" spans="1:26" ht="15.75" hidden="1" customHeight="1" x14ac:dyDescent="0.15">
      <c r="A138" s="75"/>
      <c r="B138" s="75"/>
      <c r="C138" s="100"/>
      <c r="D138" s="100"/>
      <c r="E138" s="100"/>
      <c r="F138" s="100"/>
      <c r="G138" s="100"/>
      <c r="H138" s="100"/>
      <c r="I138" s="120"/>
      <c r="J138" s="120"/>
      <c r="K138" s="120"/>
      <c r="L138" s="120"/>
      <c r="M138" s="120"/>
      <c r="N138" s="120"/>
      <c r="O138" s="120"/>
      <c r="P138" s="120"/>
      <c r="Q138" s="141"/>
      <c r="R138" s="120"/>
      <c r="S138" s="120"/>
      <c r="T138" s="120"/>
      <c r="U138" s="120"/>
      <c r="V138" s="120"/>
      <c r="W138" s="120"/>
      <c r="X138" s="120"/>
      <c r="Y138" s="120"/>
      <c r="Z138" s="100"/>
    </row>
    <row r="139" spans="1:26" ht="15.75" hidden="1" customHeight="1" x14ac:dyDescent="0.15">
      <c r="A139" s="75"/>
      <c r="B139" s="75"/>
      <c r="C139" s="100"/>
      <c r="D139" s="100"/>
      <c r="E139" s="100"/>
      <c r="F139" s="100"/>
      <c r="G139" s="100"/>
      <c r="H139" s="100"/>
      <c r="I139" s="120"/>
      <c r="J139" s="120"/>
      <c r="K139" s="120"/>
      <c r="L139" s="120"/>
      <c r="M139" s="120"/>
      <c r="N139" s="120"/>
      <c r="O139" s="120"/>
      <c r="P139" s="120"/>
      <c r="Q139" s="141"/>
      <c r="R139" s="120"/>
      <c r="S139" s="120"/>
      <c r="T139" s="120"/>
      <c r="U139" s="120"/>
      <c r="V139" s="120"/>
      <c r="W139" s="120"/>
      <c r="X139" s="120"/>
      <c r="Y139" s="120"/>
      <c r="Z139" s="100"/>
    </row>
    <row r="140" spans="1:26" ht="15.75" hidden="1" customHeight="1" x14ac:dyDescent="0.15">
      <c r="A140" s="75"/>
      <c r="B140" s="75"/>
      <c r="C140" s="100"/>
      <c r="D140" s="100"/>
      <c r="E140" s="100"/>
      <c r="F140" s="100"/>
      <c r="G140" s="100"/>
      <c r="H140" s="100"/>
      <c r="I140" s="120"/>
      <c r="J140" s="120"/>
      <c r="K140" s="120"/>
      <c r="L140" s="120"/>
      <c r="M140" s="120"/>
      <c r="N140" s="120"/>
      <c r="O140" s="120"/>
      <c r="P140" s="120"/>
      <c r="Q140" s="141"/>
      <c r="R140" s="120"/>
      <c r="S140" s="120"/>
      <c r="T140" s="120"/>
      <c r="U140" s="120"/>
      <c r="V140" s="120"/>
      <c r="W140" s="120"/>
      <c r="X140" s="120"/>
      <c r="Y140" s="120"/>
      <c r="Z140" s="100"/>
    </row>
    <row r="141" spans="1:26" ht="15.75" hidden="1" customHeight="1" x14ac:dyDescent="0.15">
      <c r="A141" s="75"/>
      <c r="B141" s="75"/>
      <c r="C141" s="100"/>
      <c r="D141" s="100"/>
      <c r="E141" s="100"/>
      <c r="F141" s="100"/>
      <c r="G141" s="100"/>
      <c r="H141" s="100"/>
      <c r="I141" s="120"/>
      <c r="J141" s="120"/>
      <c r="K141" s="120"/>
      <c r="L141" s="120"/>
      <c r="M141" s="120"/>
      <c r="N141" s="120"/>
      <c r="O141" s="120"/>
      <c r="P141" s="120"/>
      <c r="Q141" s="141"/>
      <c r="R141" s="120"/>
      <c r="S141" s="120"/>
      <c r="T141" s="120"/>
      <c r="U141" s="120"/>
      <c r="V141" s="120"/>
      <c r="W141" s="120"/>
      <c r="X141" s="120"/>
      <c r="Y141" s="120"/>
      <c r="Z141" s="100"/>
    </row>
    <row r="142" spans="1:26" ht="15.75" hidden="1" customHeight="1" x14ac:dyDescent="0.15">
      <c r="A142" s="75"/>
      <c r="B142" s="75"/>
      <c r="C142" s="100"/>
      <c r="D142" s="100"/>
      <c r="E142" s="100"/>
      <c r="F142" s="100"/>
      <c r="G142" s="100"/>
      <c r="H142" s="100"/>
      <c r="I142" s="120"/>
      <c r="J142" s="120"/>
      <c r="K142" s="120"/>
      <c r="L142" s="120"/>
      <c r="M142" s="120"/>
      <c r="N142" s="120"/>
      <c r="O142" s="120"/>
      <c r="P142" s="120"/>
      <c r="Q142" s="141"/>
      <c r="R142" s="120"/>
      <c r="S142" s="120"/>
      <c r="T142" s="120"/>
      <c r="U142" s="120"/>
      <c r="V142" s="120"/>
      <c r="W142" s="120"/>
      <c r="X142" s="120"/>
      <c r="Y142" s="120"/>
      <c r="Z142" s="100"/>
    </row>
    <row r="143" spans="1:26" ht="15.75" hidden="1" customHeight="1" x14ac:dyDescent="0.15">
      <c r="A143" s="75"/>
      <c r="B143" s="75"/>
      <c r="C143" s="100"/>
      <c r="D143" s="100"/>
      <c r="E143" s="100"/>
      <c r="F143" s="100"/>
      <c r="G143" s="100"/>
      <c r="H143" s="100"/>
      <c r="I143" s="120"/>
      <c r="J143" s="120"/>
      <c r="K143" s="120"/>
      <c r="L143" s="120"/>
      <c r="M143" s="120"/>
      <c r="N143" s="120"/>
      <c r="O143" s="120"/>
      <c r="P143" s="120"/>
      <c r="Q143" s="141"/>
      <c r="R143" s="120"/>
      <c r="S143" s="120"/>
      <c r="T143" s="120"/>
      <c r="U143" s="120"/>
      <c r="V143" s="120"/>
      <c r="W143" s="120"/>
      <c r="X143" s="120"/>
      <c r="Y143" s="120"/>
      <c r="Z143" s="100"/>
    </row>
    <row r="144" spans="1:26" ht="15.75" hidden="1" customHeight="1" x14ac:dyDescent="0.15">
      <c r="A144" s="75"/>
      <c r="B144" s="75"/>
      <c r="C144" s="100"/>
      <c r="D144" s="100"/>
      <c r="E144" s="100"/>
      <c r="F144" s="100"/>
      <c r="G144" s="100"/>
      <c r="H144" s="100"/>
      <c r="I144" s="120"/>
      <c r="J144" s="120"/>
      <c r="K144" s="120"/>
      <c r="L144" s="120"/>
      <c r="M144" s="120"/>
      <c r="N144" s="120"/>
      <c r="O144" s="120"/>
      <c r="P144" s="120"/>
      <c r="Q144" s="141"/>
      <c r="R144" s="120"/>
      <c r="S144" s="120"/>
      <c r="T144" s="120"/>
      <c r="U144" s="120"/>
      <c r="V144" s="120"/>
      <c r="W144" s="120"/>
      <c r="X144" s="120"/>
      <c r="Y144" s="120"/>
      <c r="Z144" s="100"/>
    </row>
    <row r="145" spans="1:26" ht="15.75" hidden="1" customHeight="1" x14ac:dyDescent="0.15">
      <c r="A145" s="75"/>
      <c r="B145" s="75"/>
      <c r="C145" s="100"/>
      <c r="D145" s="100"/>
      <c r="E145" s="100"/>
      <c r="F145" s="100"/>
      <c r="G145" s="100"/>
      <c r="H145" s="100"/>
      <c r="I145" s="120"/>
      <c r="J145" s="120"/>
      <c r="K145" s="120"/>
      <c r="L145" s="120"/>
      <c r="M145" s="120"/>
      <c r="N145" s="120"/>
      <c r="O145" s="120"/>
      <c r="P145" s="120"/>
      <c r="Q145" s="141"/>
      <c r="R145" s="120"/>
      <c r="S145" s="120"/>
      <c r="T145" s="120"/>
      <c r="U145" s="120"/>
      <c r="V145" s="120"/>
      <c r="W145" s="120"/>
      <c r="X145" s="120"/>
      <c r="Y145" s="120"/>
      <c r="Z145" s="100"/>
    </row>
    <row r="146" spans="1:26" ht="15.75" hidden="1" customHeight="1" x14ac:dyDescent="0.15">
      <c r="A146" s="75"/>
      <c r="B146" s="75"/>
      <c r="C146" s="100"/>
      <c r="D146" s="100"/>
      <c r="E146" s="100"/>
      <c r="F146" s="100"/>
      <c r="G146" s="100"/>
      <c r="H146" s="100"/>
      <c r="I146" s="120"/>
      <c r="J146" s="120"/>
      <c r="K146" s="120"/>
      <c r="L146" s="120"/>
      <c r="M146" s="120"/>
      <c r="N146" s="120"/>
      <c r="O146" s="120"/>
      <c r="P146" s="120"/>
      <c r="Q146" s="141"/>
      <c r="R146" s="120"/>
      <c r="S146" s="120"/>
      <c r="T146" s="120"/>
      <c r="U146" s="120"/>
      <c r="V146" s="120"/>
      <c r="W146" s="120"/>
      <c r="X146" s="120"/>
      <c r="Y146" s="120"/>
      <c r="Z146" s="100"/>
    </row>
    <row r="147" spans="1:26" ht="15.75" hidden="1" customHeight="1" x14ac:dyDescent="0.15">
      <c r="A147" s="75"/>
      <c r="B147" s="75"/>
      <c r="C147" s="100"/>
      <c r="D147" s="100"/>
      <c r="E147" s="100"/>
      <c r="F147" s="100"/>
      <c r="G147" s="100"/>
      <c r="H147" s="100"/>
      <c r="I147" s="120"/>
      <c r="J147" s="120"/>
      <c r="K147" s="120"/>
      <c r="L147" s="120"/>
      <c r="M147" s="120"/>
      <c r="N147" s="120"/>
      <c r="O147" s="120"/>
      <c r="P147" s="120"/>
      <c r="Q147" s="141"/>
      <c r="R147" s="120"/>
      <c r="S147" s="120"/>
      <c r="T147" s="120"/>
      <c r="U147" s="120"/>
      <c r="V147" s="120"/>
      <c r="W147" s="120"/>
      <c r="X147" s="120"/>
      <c r="Y147" s="120"/>
      <c r="Z147" s="100"/>
    </row>
    <row r="148" spans="1:26" ht="15.75" hidden="1" customHeight="1" x14ac:dyDescent="0.15">
      <c r="A148" s="75"/>
      <c r="B148" s="75"/>
      <c r="C148" s="100"/>
      <c r="D148" s="100"/>
      <c r="E148" s="100"/>
      <c r="F148" s="100"/>
      <c r="G148" s="100"/>
      <c r="H148" s="100"/>
      <c r="I148" s="120"/>
      <c r="J148" s="120"/>
      <c r="K148" s="120"/>
      <c r="L148" s="120"/>
      <c r="M148" s="120"/>
      <c r="N148" s="120"/>
      <c r="O148" s="120"/>
      <c r="P148" s="120"/>
      <c r="Q148" s="141"/>
      <c r="R148" s="120"/>
      <c r="S148" s="120"/>
      <c r="T148" s="120"/>
      <c r="U148" s="120"/>
      <c r="V148" s="120"/>
      <c r="W148" s="120"/>
      <c r="X148" s="120"/>
      <c r="Y148" s="120"/>
      <c r="Z148" s="100"/>
    </row>
    <row r="149" spans="1:26" ht="20.100000000000001" customHeight="1" x14ac:dyDescent="0.15">
      <c r="A149" s="75"/>
      <c r="B149" s="75"/>
      <c r="C149" s="100"/>
      <c r="D149" s="100"/>
      <c r="E149" s="100"/>
      <c r="F149" s="100"/>
      <c r="G149" s="100"/>
      <c r="H149" s="100"/>
      <c r="I149" s="120"/>
      <c r="J149" s="100"/>
      <c r="K149" s="100"/>
      <c r="L149" s="100"/>
      <c r="M149" s="100"/>
      <c r="N149" s="100"/>
      <c r="O149" s="100"/>
      <c r="P149" s="100"/>
      <c r="Q149" s="142"/>
      <c r="R149" s="100"/>
      <c r="S149" s="100"/>
      <c r="T149" s="100"/>
      <c r="U149" s="100"/>
      <c r="V149" s="100"/>
      <c r="W149" s="100"/>
      <c r="X149" s="100"/>
      <c r="Y149" s="100"/>
      <c r="Z149" s="100"/>
    </row>
    <row r="150" spans="1:26" ht="20.100000000000001" customHeight="1" x14ac:dyDescent="0.15">
      <c r="A150" s="75"/>
      <c r="B150" s="75"/>
      <c r="C150" s="87" t="s">
        <v>157</v>
      </c>
      <c r="D150" s="88"/>
      <c r="E150" s="88"/>
      <c r="F150" s="88"/>
      <c r="G150" s="88"/>
      <c r="H150" s="89"/>
      <c r="I150" s="121"/>
      <c r="K150" s="121"/>
    </row>
    <row r="151" spans="1:26" ht="20.100000000000001" customHeight="1" x14ac:dyDescent="0.15">
      <c r="A151" s="75"/>
      <c r="B151" s="75"/>
      <c r="C151" s="90"/>
      <c r="D151" s="91"/>
      <c r="E151" s="91"/>
      <c r="F151" s="91"/>
      <c r="G151" s="91"/>
      <c r="H151" s="91"/>
      <c r="I151" s="92"/>
      <c r="J151" s="92"/>
      <c r="K151" s="92"/>
      <c r="L151" s="92"/>
      <c r="M151" s="92"/>
      <c r="N151" s="92"/>
      <c r="O151" s="92"/>
      <c r="P151" s="92"/>
      <c r="Q151" s="92"/>
      <c r="R151" s="92"/>
      <c r="S151" s="92"/>
      <c r="T151" s="92"/>
      <c r="U151" s="92"/>
      <c r="V151" s="92"/>
      <c r="W151" s="92"/>
      <c r="X151" s="92"/>
      <c r="Y151" s="92"/>
      <c r="Z151" s="93"/>
    </row>
    <row r="152" spans="1:26" ht="20.100000000000001" customHeight="1" x14ac:dyDescent="0.15">
      <c r="A152" s="75"/>
      <c r="B152" s="75"/>
      <c r="C152" s="90"/>
      <c r="D152" s="143" t="s">
        <v>68</v>
      </c>
      <c r="E152" s="122"/>
      <c r="F152" s="122"/>
      <c r="G152" s="122"/>
      <c r="H152" s="122"/>
      <c r="I152" s="122"/>
      <c r="J152" s="122"/>
      <c r="K152" s="122"/>
      <c r="L152" s="122"/>
      <c r="M152" s="122"/>
      <c r="N152" s="122"/>
      <c r="O152" s="122"/>
      <c r="P152" s="122"/>
      <c r="Q152" s="122"/>
      <c r="R152" s="122"/>
      <c r="S152" s="122"/>
      <c r="T152" s="122"/>
      <c r="U152" s="122"/>
      <c r="V152" s="122"/>
      <c r="W152" s="122"/>
      <c r="X152" s="101"/>
      <c r="Y152" s="100"/>
      <c r="Z152" s="99"/>
    </row>
    <row r="153" spans="1:26" ht="20.100000000000001" customHeight="1" x14ac:dyDescent="0.15">
      <c r="A153" s="75">
        <f>IFERROR(IF(AND($I153&lt;&gt;"しない", $I153&lt;&gt;"する"),1001,0),3)</f>
        <v>0</v>
      </c>
      <c r="B153" s="75"/>
      <c r="C153" s="94"/>
      <c r="D153" s="95">
        <v>1</v>
      </c>
      <c r="E153" s="100" t="s">
        <v>69</v>
      </c>
      <c r="F153" s="100"/>
      <c r="G153" s="100"/>
      <c r="H153" s="100"/>
      <c r="I153" s="25" t="s">
        <v>224</v>
      </c>
      <c r="J153" s="25"/>
      <c r="K153" s="25"/>
      <c r="L153" s="25"/>
      <c r="M153" s="25"/>
      <c r="N153" s="100"/>
      <c r="O153" s="100"/>
      <c r="P153" s="100"/>
      <c r="Q153" s="100"/>
      <c r="R153" s="100"/>
      <c r="S153" s="100"/>
      <c r="T153" s="100"/>
      <c r="U153" s="100"/>
      <c r="Z153" s="144"/>
    </row>
    <row r="154" spans="1:26" ht="20.100000000000001" customHeight="1" x14ac:dyDescent="0.15">
      <c r="A154" s="75"/>
      <c r="B154" s="75"/>
      <c r="C154" s="103"/>
      <c r="D154" s="100"/>
      <c r="E154" s="100"/>
      <c r="F154" s="100"/>
      <c r="G154" s="100"/>
      <c r="H154" s="100"/>
      <c r="I154" s="145"/>
      <c r="J154" s="102" t="s">
        <v>70</v>
      </c>
      <c r="K154" s="102"/>
      <c r="L154" s="102"/>
      <c r="M154" s="102"/>
      <c r="N154" s="102"/>
      <c r="O154" s="102"/>
      <c r="P154" s="102"/>
      <c r="Q154" s="102"/>
      <c r="R154" s="102"/>
      <c r="S154" s="102"/>
      <c r="T154" s="102"/>
      <c r="U154" s="100"/>
      <c r="Z154" s="144"/>
    </row>
    <row r="155" spans="1:26" ht="20.100000000000001" customHeight="1" x14ac:dyDescent="0.15">
      <c r="A155" s="75">
        <f>IFERROR(IF(AND($I153="する",OR(TRIM($I155)="", NOT(OR(IFERROR(SEARCH(" ",$I155),0)&gt;0, IFERROR(SEARCH("　",$I155),0)&gt;0)))),1001,0),3)</f>
        <v>0</v>
      </c>
      <c r="B155" s="75"/>
      <c r="C155" s="94"/>
      <c r="D155" s="95">
        <v>2</v>
      </c>
      <c r="E155" s="70" t="s">
        <v>169</v>
      </c>
      <c r="I155" s="25"/>
      <c r="J155" s="25"/>
      <c r="K155" s="25"/>
      <c r="L155" s="25"/>
      <c r="M155" s="25"/>
      <c r="N155" s="25"/>
      <c r="O155" s="25"/>
      <c r="P155" s="25"/>
      <c r="Q155" s="25"/>
      <c r="R155" s="25"/>
      <c r="S155" s="25"/>
      <c r="T155" s="25"/>
      <c r="U155" s="25"/>
      <c r="V155" s="25"/>
      <c r="W155" s="25"/>
      <c r="X155" s="25"/>
      <c r="Y155" s="25"/>
      <c r="Z155" s="99"/>
    </row>
    <row r="156" spans="1:26" ht="20.100000000000001" customHeight="1" x14ac:dyDescent="0.15">
      <c r="A156" s="75"/>
      <c r="B156" s="75"/>
      <c r="C156" s="94"/>
      <c r="D156" s="95"/>
      <c r="E156" s="100"/>
      <c r="F156" s="100"/>
      <c r="G156" s="100"/>
      <c r="H156" s="100"/>
      <c r="I156" s="106"/>
      <c r="J156" s="102" t="s">
        <v>161</v>
      </c>
      <c r="K156" s="102"/>
      <c r="L156" s="102"/>
      <c r="M156" s="102"/>
      <c r="N156" s="102"/>
      <c r="O156" s="102"/>
      <c r="P156" s="102"/>
      <c r="Q156" s="102"/>
      <c r="R156" s="102"/>
      <c r="S156" s="102"/>
      <c r="T156" s="102"/>
      <c r="U156" s="102"/>
      <c r="V156" s="102"/>
      <c r="W156" s="102"/>
      <c r="X156" s="102"/>
      <c r="Y156" s="102"/>
      <c r="Z156" s="99"/>
    </row>
    <row r="157" spans="1:26" ht="20.100000000000001" customHeight="1" x14ac:dyDescent="0.15">
      <c r="A157" s="75">
        <f>IFERROR(IF(AND($I153="する",OR(TRIM($I157)="", NOT(OR(IFERROR(SEARCH(" ",$I157),0)&gt;0, IFERROR(SEARCH("　",$I157),0)&gt;0)))),1001,0),3)</f>
        <v>0</v>
      </c>
      <c r="B157" s="75"/>
      <c r="C157" s="94"/>
      <c r="D157" s="95">
        <v>3</v>
      </c>
      <c r="E157" s="70" t="s">
        <v>170</v>
      </c>
      <c r="I157" s="25"/>
      <c r="J157" s="25"/>
      <c r="K157" s="25"/>
      <c r="L157" s="25"/>
      <c r="M157" s="25"/>
      <c r="N157" s="25"/>
      <c r="O157" s="25"/>
      <c r="P157" s="25"/>
      <c r="Q157" s="25"/>
      <c r="R157" s="25"/>
      <c r="S157" s="25"/>
      <c r="T157" s="25"/>
      <c r="U157" s="25"/>
      <c r="V157" s="25"/>
      <c r="W157" s="25"/>
      <c r="X157" s="25"/>
      <c r="Y157" s="25"/>
      <c r="Z157" s="99"/>
    </row>
    <row r="158" spans="1:26" ht="20.100000000000001" customHeight="1" x14ac:dyDescent="0.15">
      <c r="A158" s="75"/>
      <c r="B158" s="75"/>
      <c r="C158" s="103"/>
      <c r="D158" s="100"/>
      <c r="E158" s="100"/>
      <c r="F158" s="100"/>
      <c r="G158" s="100"/>
      <c r="H158" s="100"/>
      <c r="I158" s="106"/>
      <c r="J158" s="102" t="s">
        <v>5</v>
      </c>
      <c r="K158" s="102"/>
      <c r="L158" s="102"/>
      <c r="M158" s="102"/>
      <c r="N158" s="102"/>
      <c r="O158" s="102"/>
      <c r="P158" s="102"/>
      <c r="Q158" s="102"/>
      <c r="R158" s="102"/>
      <c r="S158" s="102"/>
      <c r="T158" s="102"/>
      <c r="U158" s="102"/>
      <c r="V158" s="102"/>
      <c r="W158" s="102"/>
      <c r="X158" s="102"/>
      <c r="Y158" s="102"/>
      <c r="Z158" s="99"/>
    </row>
    <row r="159" spans="1:26" ht="20.100000000000001" customHeight="1" x14ac:dyDescent="0.15">
      <c r="A159" s="75">
        <f>IFERROR(IF(AND($I153="する",OR(TRIM($I159)="", LEN($I159)&lt;&gt;8, NOT(ISNUMBER(VALUE($I159))), IFERROR(SEARCH("-", $I159),0)&gt;0)),1001,0),3)</f>
        <v>0</v>
      </c>
      <c r="B159" s="75"/>
      <c r="C159" s="94"/>
      <c r="D159" s="95">
        <v>4</v>
      </c>
      <c r="E159" s="70" t="s">
        <v>111</v>
      </c>
      <c r="I159" s="25"/>
      <c r="J159" s="25"/>
      <c r="K159" s="25"/>
      <c r="L159" s="25"/>
      <c r="M159" s="25"/>
      <c r="N159" s="100"/>
      <c r="O159" s="100"/>
      <c r="P159" s="100"/>
      <c r="Q159" s="100"/>
      <c r="R159" s="100"/>
      <c r="S159" s="100"/>
      <c r="T159" s="100"/>
      <c r="U159" s="100"/>
      <c r="V159" s="100"/>
      <c r="W159" s="100"/>
      <c r="X159" s="100"/>
      <c r="Y159" s="100"/>
      <c r="Z159" s="99"/>
    </row>
    <row r="160" spans="1:26" ht="20.100000000000001" customHeight="1" x14ac:dyDescent="0.15">
      <c r="A160" s="75"/>
      <c r="B160" s="75"/>
      <c r="C160" s="103"/>
      <c r="D160" s="100"/>
      <c r="E160" s="100"/>
      <c r="F160" s="100"/>
      <c r="G160" s="100"/>
      <c r="H160" s="100"/>
      <c r="I160" s="97"/>
      <c r="J160" s="102" t="s">
        <v>177</v>
      </c>
      <c r="K160" s="101"/>
      <c r="L160" s="101"/>
      <c r="M160" s="101"/>
      <c r="N160" s="101"/>
      <c r="O160" s="101"/>
      <c r="P160" s="101"/>
      <c r="Q160" s="101"/>
      <c r="R160" s="101"/>
      <c r="S160" s="101"/>
      <c r="T160" s="101"/>
      <c r="U160" s="101"/>
      <c r="V160" s="101"/>
      <c r="W160" s="101"/>
      <c r="X160" s="101"/>
      <c r="Y160" s="101"/>
      <c r="Z160" s="99"/>
    </row>
    <row r="161" spans="1:27" ht="20.100000000000001" customHeight="1" x14ac:dyDescent="0.15">
      <c r="A161" s="75">
        <f>IFERROR(IF(AND($I153="する",TRIM($I161)=""),1001,0),3)</f>
        <v>0</v>
      </c>
      <c r="B161" s="75"/>
      <c r="C161" s="94"/>
      <c r="D161" s="95">
        <v>5</v>
      </c>
      <c r="E161" s="70" t="s">
        <v>0</v>
      </c>
      <c r="I161" s="26"/>
      <c r="J161" s="26"/>
      <c r="K161" s="26"/>
      <c r="L161" s="26"/>
      <c r="M161" s="26"/>
      <c r="N161" s="100"/>
      <c r="O161" s="100"/>
      <c r="P161" s="100"/>
      <c r="Q161" s="100"/>
      <c r="R161" s="100"/>
      <c r="S161" s="100"/>
      <c r="T161" s="100"/>
      <c r="U161" s="100"/>
      <c r="V161" s="100"/>
      <c r="W161" s="100"/>
      <c r="X161" s="100"/>
      <c r="Y161" s="100"/>
      <c r="Z161" s="99"/>
    </row>
    <row r="162" spans="1:27" ht="20.100000000000001" customHeight="1" x14ac:dyDescent="0.15">
      <c r="A162" s="75"/>
      <c r="B162" s="75"/>
      <c r="C162" s="94"/>
      <c r="D162" s="95"/>
      <c r="E162" s="100"/>
      <c r="F162" s="100"/>
      <c r="G162" s="100"/>
      <c r="H162" s="100"/>
      <c r="I162" s="97"/>
      <c r="J162" s="102" t="s">
        <v>188</v>
      </c>
      <c r="K162" s="101"/>
      <c r="L162" s="101"/>
      <c r="M162" s="101"/>
      <c r="N162" s="101"/>
      <c r="O162" s="101"/>
      <c r="P162" s="101"/>
      <c r="Q162" s="101"/>
      <c r="R162" s="101"/>
      <c r="S162" s="101"/>
      <c r="T162" s="101"/>
      <c r="U162" s="101"/>
      <c r="V162" s="101"/>
      <c r="W162" s="101"/>
      <c r="X162" s="101"/>
      <c r="Y162" s="101"/>
      <c r="Z162" s="99"/>
    </row>
    <row r="163" spans="1:27" ht="20.100000000000001" customHeight="1" x14ac:dyDescent="0.15">
      <c r="A163" s="75">
        <f>IFERROR(IF(AND($I153="する",AND($I163&lt;&gt;"", OR(ISERROR(FIND("@"&amp;LEFT($I163,3)&amp;"@", 都道府県3))=FALSE, ISERROR(FIND("@"&amp;LEFT($I163,4)&amp;"@",都道府県4))=FALSE))=FALSE),1001,0),3)</f>
        <v>0</v>
      </c>
      <c r="B163" s="75"/>
      <c r="C163" s="94"/>
      <c r="D163" s="95">
        <v>6</v>
      </c>
      <c r="E163" s="70" t="s">
        <v>122</v>
      </c>
      <c r="I163" s="30"/>
      <c r="J163" s="30"/>
      <c r="K163" s="30"/>
      <c r="L163" s="30"/>
      <c r="M163" s="30"/>
      <c r="N163" s="30"/>
      <c r="O163" s="30"/>
      <c r="P163" s="30"/>
      <c r="Q163" s="30"/>
      <c r="R163" s="30"/>
      <c r="S163" s="30"/>
      <c r="T163" s="30"/>
      <c r="U163" s="30"/>
      <c r="V163" s="30"/>
      <c r="W163" s="30"/>
      <c r="X163" s="30"/>
      <c r="Y163" s="30"/>
      <c r="Z163" s="99"/>
    </row>
    <row r="164" spans="1:27" ht="20.100000000000001" customHeight="1" x14ac:dyDescent="0.15">
      <c r="A164" s="75"/>
      <c r="B164" s="75"/>
      <c r="C164" s="94"/>
      <c r="D164" s="95"/>
      <c r="E164" s="100"/>
      <c r="F164" s="100"/>
      <c r="G164" s="100"/>
      <c r="H164" s="100"/>
      <c r="I164" s="97"/>
      <c r="J164" s="102" t="s">
        <v>9</v>
      </c>
      <c r="K164" s="101"/>
      <c r="L164" s="101"/>
      <c r="M164" s="101"/>
      <c r="N164" s="101"/>
      <c r="O164" s="101"/>
      <c r="P164" s="101"/>
      <c r="Q164" s="101"/>
      <c r="R164" s="101"/>
      <c r="S164" s="101"/>
      <c r="T164" s="101"/>
      <c r="U164" s="101"/>
      <c r="V164" s="101"/>
      <c r="W164" s="101"/>
      <c r="X164" s="101"/>
      <c r="Y164" s="101"/>
      <c r="Z164" s="99"/>
    </row>
    <row r="165" spans="1:27" ht="20.100000000000001" customHeight="1" x14ac:dyDescent="0.15">
      <c r="A165" s="75">
        <f>IFERROR(IF(AND($I153="する",NOT(AND(TRIM($I165)&lt;&gt;"",ISNUMBER(VALUE(SUBSTITUTE($I165,"-",""))),IFERROR(SEARCH("-",$I165),0)&gt;0))),1001,0),3)</f>
        <v>0</v>
      </c>
      <c r="B165" s="75"/>
      <c r="C165" s="94"/>
      <c r="D165" s="95">
        <v>7</v>
      </c>
      <c r="E165" s="70" t="s">
        <v>3</v>
      </c>
      <c r="I165" s="25"/>
      <c r="J165" s="25"/>
      <c r="K165" s="25"/>
      <c r="L165" s="25"/>
      <c r="M165" s="25"/>
      <c r="Y165" s="101"/>
      <c r="Z165" s="99"/>
    </row>
    <row r="166" spans="1:27" ht="20.100000000000001" customHeight="1" x14ac:dyDescent="0.15">
      <c r="A166" s="75"/>
      <c r="B166" s="75"/>
      <c r="C166" s="103"/>
      <c r="D166" s="100"/>
      <c r="E166" s="100"/>
      <c r="F166" s="100"/>
      <c r="G166" s="100"/>
      <c r="H166" s="100"/>
      <c r="I166" s="97"/>
      <c r="J166" s="102" t="s">
        <v>162</v>
      </c>
      <c r="K166" s="101"/>
      <c r="L166" s="101"/>
      <c r="M166" s="101"/>
      <c r="N166" s="101"/>
      <c r="O166" s="101"/>
      <c r="P166" s="101"/>
      <c r="Q166" s="101"/>
      <c r="R166" s="101"/>
      <c r="S166" s="101"/>
      <c r="T166" s="101"/>
      <c r="U166" s="101"/>
      <c r="V166" s="101"/>
      <c r="W166" s="101"/>
      <c r="X166" s="101"/>
      <c r="Y166" s="101"/>
      <c r="Z166" s="99"/>
    </row>
    <row r="167" spans="1:27" ht="20.100000000000001" customHeight="1" x14ac:dyDescent="0.15">
      <c r="A167" s="75">
        <f>IFERROR(IF(AND($I153="する",AND(TRIM($I167)&lt;&gt;"",NOT(AND(ISNUMBER(VALUE(SUBSTITUTE($I167,"-",""))),IFERROR(SEARCH("-",$I167),0)&gt;0)))),1001,0),3)</f>
        <v>0</v>
      </c>
      <c r="B167" s="75"/>
      <c r="C167" s="94"/>
      <c r="D167" s="95">
        <v>8</v>
      </c>
      <c r="E167" s="70" t="s">
        <v>4</v>
      </c>
      <c r="I167" s="25"/>
      <c r="J167" s="25"/>
      <c r="K167" s="25"/>
      <c r="L167" s="25"/>
      <c r="M167" s="25"/>
      <c r="N167" s="101"/>
      <c r="O167" s="101"/>
      <c r="P167" s="101"/>
      <c r="Q167" s="101"/>
      <c r="R167" s="101"/>
      <c r="S167" s="101"/>
      <c r="T167" s="101"/>
      <c r="U167" s="101"/>
      <c r="V167" s="101"/>
      <c r="W167" s="101"/>
      <c r="X167" s="101"/>
      <c r="Y167" s="101"/>
      <c r="Z167" s="99"/>
    </row>
    <row r="168" spans="1:27" ht="20.100000000000001" customHeight="1" x14ac:dyDescent="0.15">
      <c r="A168" s="75"/>
      <c r="B168" s="75"/>
      <c r="C168" s="103"/>
      <c r="D168" s="100"/>
      <c r="E168" s="100"/>
      <c r="F168" s="100"/>
      <c r="G168" s="100"/>
      <c r="H168" s="100"/>
      <c r="I168" s="97"/>
      <c r="J168" s="102" t="s">
        <v>208</v>
      </c>
      <c r="K168" s="101"/>
      <c r="L168" s="101"/>
      <c r="M168" s="101"/>
      <c r="N168" s="101"/>
      <c r="O168" s="101"/>
      <c r="P168" s="101"/>
      <c r="Q168" s="101"/>
      <c r="R168" s="101"/>
      <c r="S168" s="101"/>
      <c r="T168" s="101"/>
      <c r="U168" s="101"/>
      <c r="V168" s="101"/>
      <c r="W168" s="101"/>
      <c r="X168" s="101"/>
      <c r="Y168" s="101"/>
      <c r="Z168" s="99"/>
    </row>
    <row r="169" spans="1:27" ht="20.100000000000001" customHeight="1" x14ac:dyDescent="0.15">
      <c r="A169" s="75">
        <f>IFERROR(IF(AND($I153="する",AND(TRIM($I169)&lt;&gt;"", NOT(IFERROR(SEARCH("@",$I169),0)&gt;0))),1001,0),3)</f>
        <v>0</v>
      </c>
      <c r="B169" s="75"/>
      <c r="C169" s="94"/>
      <c r="D169" s="95">
        <v>9</v>
      </c>
      <c r="E169" s="70" t="s">
        <v>123</v>
      </c>
      <c r="I169" s="25"/>
      <c r="J169" s="25"/>
      <c r="K169" s="25"/>
      <c r="L169" s="25"/>
      <c r="M169" s="25"/>
      <c r="N169" s="25"/>
      <c r="O169" s="25"/>
      <c r="P169" s="25"/>
      <c r="Q169" s="25"/>
      <c r="R169" s="25"/>
      <c r="S169" s="25"/>
      <c r="T169" s="25"/>
      <c r="U169" s="25"/>
      <c r="V169" s="25"/>
      <c r="W169" s="25"/>
      <c r="X169" s="25"/>
      <c r="Y169" s="25"/>
      <c r="Z169" s="99"/>
    </row>
    <row r="170" spans="1:27" ht="20.100000000000001" customHeight="1" x14ac:dyDescent="0.15">
      <c r="A170" s="75"/>
      <c r="B170" s="75"/>
      <c r="C170" s="103"/>
      <c r="D170" s="100"/>
      <c r="E170" s="100"/>
      <c r="F170" s="100"/>
      <c r="G170" s="100"/>
      <c r="H170" s="100"/>
      <c r="I170" s="97"/>
      <c r="J170" s="108" t="s">
        <v>186</v>
      </c>
      <c r="K170" s="126"/>
      <c r="L170" s="101"/>
      <c r="M170" s="101"/>
      <c r="N170" s="101"/>
      <c r="O170" s="101"/>
      <c r="P170" s="101"/>
      <c r="Q170" s="127"/>
      <c r="R170" s="101"/>
      <c r="S170" s="101"/>
      <c r="T170" s="2"/>
      <c r="U170" s="101"/>
      <c r="V170" s="101"/>
      <c r="W170" s="101"/>
      <c r="X170" s="101"/>
      <c r="Y170" s="101"/>
      <c r="Z170" s="99"/>
    </row>
    <row r="171" spans="1:27" ht="20.100000000000001" customHeight="1" x14ac:dyDescent="0.15">
      <c r="A171" s="75"/>
      <c r="B171" s="75"/>
      <c r="C171" s="114"/>
      <c r="D171" s="115"/>
      <c r="E171" s="115"/>
      <c r="F171" s="115"/>
      <c r="G171" s="115"/>
      <c r="H171" s="115"/>
      <c r="I171" s="116"/>
      <c r="J171" s="116"/>
      <c r="K171" s="117"/>
      <c r="L171" s="116"/>
      <c r="M171" s="116"/>
      <c r="N171" s="116"/>
      <c r="O171" s="116"/>
      <c r="P171" s="116"/>
      <c r="Q171" s="116"/>
      <c r="R171" s="116"/>
      <c r="S171" s="116"/>
      <c r="T171" s="116"/>
      <c r="U171" s="116"/>
      <c r="V171" s="116"/>
      <c r="W171" s="116"/>
      <c r="X171" s="116"/>
      <c r="Y171" s="146"/>
      <c r="Z171" s="118"/>
      <c r="AA171" s="133"/>
    </row>
    <row r="172" spans="1:27" ht="20.100000000000001" customHeight="1" x14ac:dyDescent="0.15">
      <c r="A172" s="75"/>
      <c r="B172" s="75"/>
      <c r="C172" s="100"/>
      <c r="D172" s="100"/>
      <c r="E172" s="100"/>
      <c r="F172" s="100"/>
      <c r="G172" s="100"/>
      <c r="H172" s="100"/>
      <c r="I172" s="120"/>
      <c r="J172" s="120"/>
      <c r="K172" s="120"/>
      <c r="L172" s="120"/>
      <c r="M172" s="120"/>
      <c r="N172" s="120"/>
      <c r="O172" s="120"/>
      <c r="P172" s="120"/>
      <c r="Q172" s="120"/>
      <c r="R172" s="120"/>
      <c r="S172" s="120"/>
      <c r="T172" s="120"/>
      <c r="U172" s="120"/>
      <c r="V172" s="120"/>
      <c r="W172" s="120"/>
      <c r="X172" s="120"/>
      <c r="Y172" s="147"/>
      <c r="Z172" s="100"/>
      <c r="AA172" s="133"/>
    </row>
    <row r="173" spans="1:27" ht="15" customHeight="1" x14ac:dyDescent="0.15">
      <c r="A173" s="67"/>
      <c r="B173" s="67"/>
      <c r="C173" s="100"/>
      <c r="D173" s="100"/>
      <c r="E173" s="100"/>
      <c r="F173" s="100"/>
      <c r="G173" s="100"/>
      <c r="H173" s="100"/>
      <c r="I173" s="148"/>
      <c r="J173" s="100"/>
      <c r="K173" s="100"/>
      <c r="L173" s="100"/>
      <c r="M173" s="100"/>
      <c r="N173" s="100"/>
      <c r="O173" s="100"/>
      <c r="P173" s="100"/>
      <c r="Q173" s="100"/>
      <c r="R173" s="100"/>
      <c r="S173" s="100"/>
      <c r="T173" s="100"/>
      <c r="U173" s="100"/>
    </row>
    <row r="174" spans="1:27" ht="20.100000000000001" customHeight="1" x14ac:dyDescent="0.15">
      <c r="A174" s="67"/>
      <c r="B174" s="67"/>
      <c r="C174" s="87" t="s">
        <v>227</v>
      </c>
      <c r="D174" s="88"/>
      <c r="E174" s="88"/>
      <c r="F174" s="88"/>
      <c r="G174" s="88"/>
      <c r="H174" s="89"/>
      <c r="I174" s="121"/>
    </row>
    <row r="175" spans="1:27" ht="15" customHeight="1" x14ac:dyDescent="0.15">
      <c r="A175" s="67"/>
      <c r="B175" s="67"/>
      <c r="C175" s="134"/>
      <c r="D175" s="135"/>
      <c r="E175" s="135"/>
      <c r="F175" s="135"/>
      <c r="G175" s="135"/>
      <c r="H175" s="135"/>
      <c r="I175" s="136"/>
      <c r="J175" s="92"/>
      <c r="K175" s="92"/>
      <c r="L175" s="92"/>
      <c r="M175" s="92"/>
      <c r="N175" s="92"/>
      <c r="O175" s="92"/>
      <c r="P175" s="92"/>
      <c r="Q175" s="92"/>
      <c r="R175" s="92"/>
      <c r="S175" s="92"/>
      <c r="T175" s="92"/>
      <c r="U175" s="92"/>
      <c r="V175" s="92"/>
      <c r="W175" s="92"/>
      <c r="X175" s="92"/>
      <c r="Y175" s="92"/>
      <c r="Z175" s="93"/>
      <c r="AA175" s="103"/>
    </row>
    <row r="176" spans="1:27" ht="30" customHeight="1" x14ac:dyDescent="0.15">
      <c r="A176" s="67"/>
      <c r="B176" s="67"/>
      <c r="C176" s="134"/>
      <c r="D176" s="149" t="s">
        <v>238</v>
      </c>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50"/>
      <c r="AA176" s="103"/>
    </row>
    <row r="177" spans="1:27" ht="20.100000000000001" customHeight="1" x14ac:dyDescent="0.15">
      <c r="A177" s="67"/>
      <c r="B177" s="67"/>
      <c r="C177" s="94"/>
      <c r="D177" s="95">
        <v>1</v>
      </c>
      <c r="E177" s="70" t="s">
        <v>228</v>
      </c>
      <c r="I177" s="25"/>
      <c r="J177" s="25"/>
      <c r="K177" s="25"/>
      <c r="L177" s="25"/>
      <c r="M177" s="25"/>
      <c r="N177" s="25"/>
      <c r="O177" s="25"/>
      <c r="P177" s="25"/>
      <c r="Q177" s="25"/>
      <c r="R177" s="25"/>
      <c r="S177" s="25"/>
      <c r="T177" s="25"/>
      <c r="U177" s="25"/>
      <c r="V177" s="25"/>
      <c r="W177" s="25"/>
      <c r="X177" s="25"/>
      <c r="Y177" s="25"/>
      <c r="Z177" s="151"/>
      <c r="AA177" s="103"/>
    </row>
    <row r="178" spans="1:27" ht="20.100000000000001" customHeight="1" x14ac:dyDescent="0.15">
      <c r="A178" s="67"/>
      <c r="B178" s="67"/>
      <c r="C178" s="94"/>
      <c r="D178" s="95"/>
      <c r="E178" s="100"/>
      <c r="F178" s="100"/>
      <c r="G178" s="100"/>
      <c r="H178" s="100"/>
      <c r="I178" s="152"/>
      <c r="J178" s="112" t="s">
        <v>229</v>
      </c>
      <c r="K178" s="125"/>
      <c r="L178" s="125"/>
      <c r="M178" s="125"/>
      <c r="N178" s="125"/>
      <c r="O178" s="125"/>
      <c r="P178" s="125"/>
      <c r="Q178" s="125"/>
      <c r="R178" s="125"/>
      <c r="S178" s="125"/>
      <c r="T178" s="125"/>
      <c r="U178" s="125"/>
      <c r="V178" s="125"/>
      <c r="W178" s="125"/>
      <c r="X178" s="125"/>
      <c r="Y178" s="125"/>
      <c r="Z178" s="153"/>
      <c r="AA178" s="103"/>
    </row>
    <row r="179" spans="1:27" ht="20.100000000000001" customHeight="1" x14ac:dyDescent="0.15">
      <c r="A179" s="67"/>
      <c r="B179" s="67"/>
      <c r="C179" s="94"/>
      <c r="D179" s="95">
        <v>2</v>
      </c>
      <c r="E179" s="70" t="s">
        <v>230</v>
      </c>
      <c r="I179" s="25"/>
      <c r="J179" s="25"/>
      <c r="K179" s="25"/>
      <c r="L179" s="25"/>
      <c r="M179" s="25"/>
      <c r="N179" s="25"/>
      <c r="O179" s="25"/>
      <c r="P179" s="25"/>
      <c r="Q179" s="25"/>
      <c r="R179" s="25"/>
      <c r="S179" s="25"/>
      <c r="T179" s="25"/>
      <c r="U179" s="25"/>
      <c r="V179" s="25"/>
      <c r="W179" s="25"/>
      <c r="X179" s="25"/>
      <c r="Y179" s="25"/>
      <c r="Z179" s="151"/>
      <c r="AA179" s="103"/>
    </row>
    <row r="180" spans="1:27" ht="20.100000000000001" customHeight="1" x14ac:dyDescent="0.15">
      <c r="A180" s="67"/>
      <c r="B180" s="67"/>
      <c r="C180" s="94"/>
      <c r="D180" s="95"/>
      <c r="E180" s="100"/>
      <c r="F180" s="100"/>
      <c r="G180" s="100"/>
      <c r="H180" s="100"/>
      <c r="I180" s="152"/>
      <c r="J180" s="112" t="s">
        <v>5</v>
      </c>
      <c r="K180" s="125"/>
      <c r="L180" s="125"/>
      <c r="M180" s="125"/>
      <c r="N180" s="125"/>
      <c r="O180" s="125"/>
      <c r="P180" s="125"/>
      <c r="Q180" s="125"/>
      <c r="R180" s="125"/>
      <c r="S180" s="125"/>
      <c r="T180" s="125"/>
      <c r="U180" s="125"/>
      <c r="V180" s="125"/>
      <c r="W180" s="125"/>
      <c r="X180" s="125"/>
      <c r="Y180" s="125"/>
      <c r="Z180" s="153"/>
      <c r="AA180" s="103"/>
    </row>
    <row r="181" spans="1:27" ht="20.100000000000001" customHeight="1" x14ac:dyDescent="0.15">
      <c r="A181" s="67"/>
      <c r="B181" s="67"/>
      <c r="C181" s="94"/>
      <c r="D181" s="95">
        <v>3</v>
      </c>
      <c r="E181" s="70" t="s">
        <v>231</v>
      </c>
      <c r="I181" s="25"/>
      <c r="J181" s="25"/>
      <c r="K181" s="25"/>
      <c r="L181" s="25"/>
      <c r="M181" s="25"/>
      <c r="N181" s="25"/>
      <c r="O181" s="25"/>
      <c r="P181" s="25"/>
      <c r="Q181" s="25"/>
      <c r="R181" s="25"/>
      <c r="S181" s="25"/>
      <c r="T181" s="25"/>
      <c r="U181" s="25"/>
      <c r="V181" s="25"/>
      <c r="W181" s="25"/>
      <c r="X181" s="25"/>
      <c r="Y181" s="25"/>
      <c r="Z181" s="151"/>
      <c r="AA181" s="103"/>
    </row>
    <row r="182" spans="1:27" ht="20.100000000000001" customHeight="1" x14ac:dyDescent="0.15">
      <c r="A182" s="67"/>
      <c r="B182" s="67"/>
      <c r="C182" s="94"/>
      <c r="D182" s="95"/>
      <c r="E182" s="154" t="s">
        <v>123</v>
      </c>
      <c r="F182" s="100"/>
      <c r="G182" s="100"/>
      <c r="H182" s="100"/>
      <c r="I182" s="152"/>
      <c r="J182" s="112" t="s">
        <v>239</v>
      </c>
      <c r="K182" s="125"/>
      <c r="L182" s="125"/>
      <c r="M182" s="125"/>
      <c r="N182" s="125"/>
      <c r="O182" s="125"/>
      <c r="P182" s="125"/>
      <c r="Q182" s="125"/>
      <c r="R182" s="125"/>
      <c r="S182" s="125"/>
      <c r="T182" s="125"/>
      <c r="U182" s="125"/>
      <c r="V182" s="125"/>
      <c r="W182" s="125"/>
      <c r="X182" s="125"/>
      <c r="Y182" s="125"/>
      <c r="Z182" s="153"/>
      <c r="AA182" s="103"/>
    </row>
    <row r="183" spans="1:27" ht="20.100000000000001" customHeight="1" x14ac:dyDescent="0.15">
      <c r="A183" s="67"/>
      <c r="B183" s="67"/>
      <c r="C183" s="94"/>
      <c r="D183" s="95">
        <v>4</v>
      </c>
      <c r="E183" s="70" t="s">
        <v>232</v>
      </c>
      <c r="I183" s="25"/>
      <c r="J183" s="25"/>
      <c r="K183" s="25"/>
      <c r="L183" s="25"/>
      <c r="M183" s="25"/>
      <c r="N183" s="25"/>
      <c r="O183" s="25"/>
      <c r="P183" s="25"/>
      <c r="Q183" s="25"/>
      <c r="R183" s="25"/>
      <c r="S183" s="25"/>
      <c r="T183" s="25"/>
      <c r="U183" s="25"/>
      <c r="V183" s="25"/>
      <c r="W183" s="25"/>
      <c r="X183" s="25"/>
      <c r="Y183" s="25"/>
      <c r="Z183" s="99"/>
      <c r="AA183" s="103"/>
    </row>
    <row r="184" spans="1:27" ht="20.100000000000001" customHeight="1" x14ac:dyDescent="0.15">
      <c r="A184" s="67"/>
      <c r="B184" s="67"/>
      <c r="C184" s="103"/>
      <c r="D184" s="100"/>
      <c r="E184" s="100"/>
      <c r="F184" s="100"/>
      <c r="G184" s="100"/>
      <c r="H184" s="100"/>
      <c r="I184" s="152"/>
      <c r="J184" s="112" t="s">
        <v>5</v>
      </c>
      <c r="K184" s="125"/>
      <c r="L184" s="125"/>
      <c r="M184" s="125"/>
      <c r="N184" s="125"/>
      <c r="O184" s="125"/>
      <c r="P184" s="125"/>
      <c r="Q184" s="125"/>
      <c r="R184" s="125"/>
      <c r="S184" s="125"/>
      <c r="T184" s="125"/>
      <c r="U184" s="125"/>
      <c r="V184" s="125"/>
      <c r="W184" s="125"/>
      <c r="X184" s="125"/>
      <c r="Y184" s="125"/>
      <c r="Z184" s="153"/>
      <c r="AA184" s="103"/>
    </row>
    <row r="185" spans="1:27" ht="20.100000000000001" customHeight="1" x14ac:dyDescent="0.15">
      <c r="A185" s="67"/>
      <c r="B185" s="67"/>
      <c r="C185" s="94"/>
      <c r="D185" s="95">
        <v>5</v>
      </c>
      <c r="E185" s="70" t="s">
        <v>233</v>
      </c>
      <c r="I185" s="25"/>
      <c r="J185" s="25"/>
      <c r="K185" s="25"/>
      <c r="L185" s="25"/>
      <c r="M185" s="25"/>
      <c r="N185" s="25"/>
      <c r="O185" s="25"/>
      <c r="P185" s="25"/>
      <c r="Q185" s="25"/>
      <c r="R185" s="25"/>
      <c r="S185" s="25"/>
      <c r="T185" s="25"/>
      <c r="U185" s="25"/>
      <c r="V185" s="25"/>
      <c r="W185" s="25"/>
      <c r="X185" s="25"/>
      <c r="Y185" s="25"/>
      <c r="Z185" s="151"/>
      <c r="AA185" s="103"/>
    </row>
    <row r="186" spans="1:27" ht="20.100000000000001" customHeight="1" x14ac:dyDescent="0.15">
      <c r="A186" s="67"/>
      <c r="B186" s="67"/>
      <c r="C186" s="103"/>
      <c r="D186" s="100"/>
      <c r="E186" s="154" t="s">
        <v>123</v>
      </c>
      <c r="F186" s="100"/>
      <c r="G186" s="100"/>
      <c r="H186" s="100"/>
      <c r="I186" s="152"/>
      <c r="J186" s="112" t="s">
        <v>240</v>
      </c>
      <c r="K186" s="125"/>
      <c r="L186" s="125"/>
      <c r="M186" s="125"/>
      <c r="N186" s="125"/>
      <c r="O186" s="125"/>
      <c r="P186" s="125"/>
      <c r="Q186" s="125"/>
      <c r="R186" s="125"/>
      <c r="S186" s="125"/>
      <c r="T186" s="125"/>
      <c r="U186" s="125"/>
      <c r="V186" s="125"/>
      <c r="W186" s="125"/>
      <c r="X186" s="125"/>
      <c r="Y186" s="125"/>
      <c r="Z186" s="153"/>
      <c r="AA186" s="103"/>
    </row>
    <row r="187" spans="1:27" ht="15" customHeight="1" x14ac:dyDescent="0.15">
      <c r="A187" s="67"/>
      <c r="B187" s="67"/>
      <c r="C187" s="114"/>
      <c r="D187" s="115"/>
      <c r="E187" s="115"/>
      <c r="F187" s="115"/>
      <c r="G187" s="115"/>
      <c r="H187" s="115"/>
      <c r="I187" s="155"/>
      <c r="J187" s="156"/>
      <c r="K187" s="156"/>
      <c r="L187" s="156"/>
      <c r="M187" s="156"/>
      <c r="N187" s="156"/>
      <c r="O187" s="156"/>
      <c r="P187" s="156"/>
      <c r="Q187" s="156"/>
      <c r="R187" s="156"/>
      <c r="S187" s="156"/>
      <c r="T187" s="156"/>
      <c r="U187" s="156"/>
      <c r="V187" s="156"/>
      <c r="W187" s="156"/>
      <c r="X187" s="156"/>
      <c r="Y187" s="156"/>
      <c r="Z187" s="156"/>
      <c r="AA187" s="103"/>
    </row>
    <row r="188" spans="1:27" ht="15" customHeight="1" x14ac:dyDescent="0.15">
      <c r="A188" s="67"/>
      <c r="B188" s="67"/>
      <c r="C188" s="100"/>
      <c r="D188" s="100"/>
      <c r="E188" s="100"/>
      <c r="F188" s="100"/>
      <c r="G188" s="100"/>
      <c r="H188" s="100"/>
      <c r="I188" s="148"/>
      <c r="J188" s="125"/>
      <c r="K188" s="125"/>
      <c r="L188" s="125"/>
      <c r="M188" s="125"/>
      <c r="N188" s="125"/>
      <c r="O188" s="125"/>
      <c r="P188" s="125"/>
      <c r="Q188" s="125"/>
      <c r="R188" s="125"/>
      <c r="S188" s="125"/>
      <c r="T188" s="125"/>
      <c r="U188" s="125"/>
      <c r="V188" s="100"/>
    </row>
    <row r="189" spans="1:27" ht="20.100000000000001" customHeight="1" x14ac:dyDescent="0.15">
      <c r="A189" s="75"/>
      <c r="B189" s="75"/>
      <c r="C189" s="100"/>
      <c r="D189" s="100"/>
      <c r="E189" s="100"/>
      <c r="F189" s="100"/>
      <c r="G189" s="100"/>
      <c r="H189" s="100"/>
      <c r="I189" s="100"/>
      <c r="J189" s="120"/>
      <c r="K189" s="132"/>
      <c r="L189" s="100"/>
      <c r="M189" s="100"/>
      <c r="N189" s="100"/>
      <c r="O189" s="100"/>
      <c r="P189" s="100"/>
      <c r="Q189" s="100"/>
      <c r="R189" s="100"/>
      <c r="S189" s="100"/>
      <c r="T189" s="100"/>
      <c r="U189" s="100"/>
      <c r="V189" s="100"/>
      <c r="W189" s="100"/>
      <c r="X189" s="100"/>
      <c r="Y189" s="100"/>
      <c r="Z189" s="100"/>
    </row>
    <row r="190" spans="1:27" ht="20.100000000000001" customHeight="1" x14ac:dyDescent="0.15">
      <c r="A190" s="75"/>
      <c r="B190" s="75"/>
      <c r="C190" s="87" t="s">
        <v>234</v>
      </c>
      <c r="D190" s="88"/>
      <c r="E190" s="88"/>
      <c r="F190" s="88"/>
      <c r="G190" s="88"/>
      <c r="H190" s="89"/>
      <c r="I190" s="157"/>
      <c r="J190" s="158"/>
      <c r="K190" s="158"/>
      <c r="L190" s="158"/>
    </row>
    <row r="191" spans="1:27" ht="20.100000000000001" customHeight="1" x14ac:dyDescent="0.15">
      <c r="A191" s="75"/>
      <c r="B191" s="75"/>
      <c r="C191" s="90"/>
      <c r="D191" s="122"/>
      <c r="E191" s="122"/>
      <c r="F191" s="122"/>
      <c r="G191" s="122"/>
      <c r="H191" s="122"/>
      <c r="I191" s="122"/>
      <c r="J191" s="122"/>
      <c r="K191" s="122"/>
      <c r="L191" s="122"/>
      <c r="M191" s="92"/>
      <c r="N191" s="92"/>
      <c r="O191" s="92"/>
      <c r="P191" s="92"/>
      <c r="Q191" s="159"/>
      <c r="R191" s="92"/>
      <c r="S191" s="92"/>
      <c r="T191" s="92"/>
      <c r="U191" s="92"/>
      <c r="V191" s="92"/>
      <c r="W191" s="92"/>
      <c r="X191" s="92"/>
      <c r="Y191" s="159"/>
      <c r="Z191" s="160"/>
    </row>
    <row r="192" spans="1:27" ht="20.100000000000001" customHeight="1" x14ac:dyDescent="0.15">
      <c r="A192" s="161"/>
      <c r="B192" s="75"/>
      <c r="C192" s="90"/>
      <c r="D192" s="95">
        <v>1</v>
      </c>
      <c r="E192" s="70" t="s">
        <v>184</v>
      </c>
      <c r="I192" s="42"/>
      <c r="J192" s="42"/>
      <c r="K192" s="42"/>
      <c r="L192" s="42"/>
      <c r="M192" s="42"/>
      <c r="N192" s="162"/>
      <c r="O192" s="162"/>
      <c r="P192" s="162"/>
      <c r="Q192" s="162"/>
      <c r="R192" s="162"/>
      <c r="S192" s="162"/>
      <c r="T192" s="162"/>
      <c r="U192" s="162"/>
      <c r="V192" s="100"/>
      <c r="W192" s="100"/>
      <c r="Z192" s="144"/>
    </row>
    <row r="193" spans="1:26" ht="30" customHeight="1" x14ac:dyDescent="0.15">
      <c r="A193" s="161"/>
      <c r="B193" s="75"/>
      <c r="C193" s="90"/>
      <c r="D193" s="163"/>
      <c r="E193" s="154" t="s">
        <v>185</v>
      </c>
      <c r="F193" s="154"/>
      <c r="G193" s="154"/>
      <c r="H193" s="162"/>
      <c r="I193" s="164"/>
      <c r="J193" s="104"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93" s="104"/>
      <c r="L193" s="104"/>
      <c r="M193" s="104"/>
      <c r="N193" s="104"/>
      <c r="O193" s="104"/>
      <c r="P193" s="104"/>
      <c r="Q193" s="104"/>
      <c r="R193" s="104"/>
      <c r="S193" s="104"/>
      <c r="T193" s="104"/>
      <c r="U193" s="104"/>
      <c r="V193" s="104"/>
      <c r="W193" s="104"/>
      <c r="X193" s="104"/>
      <c r="Y193" s="104"/>
      <c r="Z193" s="144"/>
    </row>
    <row r="194" spans="1:26" ht="20.100000000000001" customHeight="1" x14ac:dyDescent="0.15">
      <c r="A194" s="161"/>
      <c r="B194" s="75"/>
      <c r="C194" s="90"/>
      <c r="D194" s="95">
        <v>2</v>
      </c>
      <c r="E194" s="70" t="s">
        <v>112</v>
      </c>
      <c r="I194" s="25"/>
      <c r="J194" s="25"/>
      <c r="K194" s="25"/>
      <c r="L194" s="25"/>
      <c r="M194" s="25"/>
      <c r="N194" s="162"/>
      <c r="O194" s="162"/>
      <c r="P194" s="132"/>
      <c r="Q194" s="162"/>
      <c r="R194" s="162"/>
      <c r="S194" s="162"/>
      <c r="T194" s="162"/>
      <c r="U194" s="162"/>
      <c r="V194" s="100"/>
      <c r="W194" s="100"/>
      <c r="Z194" s="144"/>
    </row>
    <row r="195" spans="1:26" ht="20.100000000000001" customHeight="1" x14ac:dyDescent="0.15">
      <c r="A195" s="161"/>
      <c r="B195" s="75"/>
      <c r="C195" s="90"/>
      <c r="D195" s="163"/>
      <c r="E195" s="154"/>
      <c r="F195" s="154"/>
      <c r="G195" s="154"/>
      <c r="H195" s="162"/>
      <c r="I195" s="164"/>
      <c r="J195" s="165" t="s">
        <v>237</v>
      </c>
      <c r="K195" s="165"/>
      <c r="L195" s="165"/>
      <c r="M195" s="165"/>
      <c r="N195" s="165"/>
      <c r="O195" s="165"/>
      <c r="P195" s="165"/>
      <c r="Q195" s="165"/>
      <c r="R195" s="165"/>
      <c r="S195" s="165"/>
      <c r="T195" s="165"/>
      <c r="U195" s="165"/>
      <c r="V195" s="165"/>
      <c r="W195" s="165"/>
      <c r="X195" s="165"/>
      <c r="Y195" s="165"/>
      <c r="Z195" s="144"/>
    </row>
    <row r="196" spans="1:26" ht="20.100000000000001" customHeight="1" x14ac:dyDescent="0.15">
      <c r="A196" s="75"/>
      <c r="B196" s="75"/>
      <c r="C196" s="94"/>
      <c r="D196" s="95">
        <v>3</v>
      </c>
      <c r="E196" s="100" t="s">
        <v>72</v>
      </c>
      <c r="F196" s="100"/>
      <c r="P196" s="166"/>
      <c r="Q196" s="167"/>
      <c r="R196" s="167"/>
      <c r="S196" s="167"/>
      <c r="T196" s="167"/>
      <c r="U196" s="167"/>
      <c r="V196" s="167"/>
      <c r="W196" s="167"/>
      <c r="X196" s="167"/>
      <c r="Y196" s="167"/>
      <c r="Z196" s="99"/>
    </row>
    <row r="197" spans="1:26" ht="45" customHeight="1" x14ac:dyDescent="0.15">
      <c r="A197" s="75"/>
      <c r="B197" s="75"/>
      <c r="C197" s="94"/>
      <c r="D197" s="95"/>
      <c r="E197" s="168" t="s">
        <v>126</v>
      </c>
      <c r="F197" s="168"/>
      <c r="G197" s="168"/>
      <c r="H197" s="168"/>
      <c r="I197" s="168"/>
      <c r="J197" s="168"/>
      <c r="K197" s="168"/>
      <c r="L197" s="168"/>
      <c r="M197" s="168"/>
      <c r="N197" s="168"/>
      <c r="O197" s="168"/>
      <c r="P197" s="168"/>
      <c r="Q197" s="168"/>
      <c r="R197" s="168"/>
      <c r="S197" s="168"/>
      <c r="T197" s="168"/>
      <c r="U197" s="168"/>
      <c r="V197" s="168"/>
      <c r="W197" s="168"/>
      <c r="X197" s="168"/>
      <c r="Y197" s="168"/>
      <c r="Z197" s="99"/>
    </row>
    <row r="198" spans="1:26" ht="20.100000000000001" customHeight="1" x14ac:dyDescent="0.15">
      <c r="A198" s="75">
        <f>IFERROR(IF(COUNTIF($K199:$K202,"○")&gt;1,1001,0),3)</f>
        <v>0</v>
      </c>
      <c r="B198" s="343"/>
      <c r="C198" s="94"/>
      <c r="D198" s="95"/>
      <c r="E198" s="169" t="s">
        <v>73</v>
      </c>
      <c r="F198" s="170"/>
      <c r="G198" s="170"/>
      <c r="H198" s="170"/>
      <c r="I198" s="170"/>
      <c r="J198" s="171"/>
      <c r="K198" s="172" t="s">
        <v>74</v>
      </c>
      <c r="L198" s="173"/>
      <c r="M198" s="174"/>
      <c r="N198" s="175" t="s">
        <v>75</v>
      </c>
      <c r="O198" s="176"/>
      <c r="P198" s="176"/>
      <c r="Q198" s="176"/>
      <c r="R198" s="176"/>
      <c r="S198" s="176"/>
      <c r="T198" s="176"/>
      <c r="U198" s="176"/>
      <c r="V198" s="177"/>
      <c r="W198" s="178" t="s">
        <v>76</v>
      </c>
      <c r="X198" s="179"/>
      <c r="Y198" s="180"/>
      <c r="Z198" s="99"/>
    </row>
    <row r="199" spans="1:26" ht="20.100000000000001" customHeight="1" x14ac:dyDescent="0.15">
      <c r="A199" s="75"/>
      <c r="B199" s="75"/>
      <c r="C199" s="94"/>
      <c r="D199" s="181"/>
      <c r="E199" s="182" t="s">
        <v>77</v>
      </c>
      <c r="F199" s="183"/>
      <c r="G199" s="183"/>
      <c r="H199" s="183"/>
      <c r="I199" s="183"/>
      <c r="J199" s="184"/>
      <c r="K199" s="64"/>
      <c r="L199" s="65"/>
      <c r="M199" s="66"/>
      <c r="N199" s="185"/>
      <c r="O199" s="186"/>
      <c r="P199" s="186"/>
      <c r="Q199" s="186"/>
      <c r="R199" s="186"/>
      <c r="S199" s="186"/>
      <c r="T199" s="186"/>
      <c r="U199" s="186"/>
      <c r="V199" s="187"/>
      <c r="W199" s="188"/>
      <c r="X199" s="189"/>
      <c r="Y199" s="190"/>
      <c r="Z199" s="99"/>
    </row>
    <row r="200" spans="1:26" ht="20.100000000000001" customHeight="1" x14ac:dyDescent="0.15">
      <c r="A200" s="75">
        <f>IFERROR(IF(AND($K200="○",TRIM($N200)=""),1001,0),3)</f>
        <v>0</v>
      </c>
      <c r="B200" s="75"/>
      <c r="C200" s="94"/>
      <c r="D200" s="181"/>
      <c r="E200" s="191" t="s">
        <v>78</v>
      </c>
      <c r="F200" s="192"/>
      <c r="G200" s="192"/>
      <c r="H200" s="192"/>
      <c r="I200" s="192"/>
      <c r="J200" s="193"/>
      <c r="K200" s="61"/>
      <c r="L200" s="62"/>
      <c r="M200" s="63"/>
      <c r="N200" s="56"/>
      <c r="O200" s="57"/>
      <c r="P200" s="57"/>
      <c r="Q200" s="57"/>
      <c r="R200" s="57"/>
      <c r="S200" s="57"/>
      <c r="T200" s="57"/>
      <c r="U200" s="57"/>
      <c r="V200" s="58"/>
      <c r="W200" s="194"/>
      <c r="X200" s="195"/>
      <c r="Y200" s="196"/>
      <c r="Z200" s="99"/>
    </row>
    <row r="201" spans="1:26" ht="20.100000000000001" customHeight="1" x14ac:dyDescent="0.15">
      <c r="A201" s="75">
        <f>IFERROR(IF(AND($K201="○",TRIM($N201)=""),1001,0),3)</f>
        <v>0</v>
      </c>
      <c r="B201" s="75"/>
      <c r="C201" s="94"/>
      <c r="D201" s="181"/>
      <c r="E201" s="191" t="s">
        <v>79</v>
      </c>
      <c r="F201" s="192"/>
      <c r="G201" s="192"/>
      <c r="H201" s="192"/>
      <c r="I201" s="192"/>
      <c r="J201" s="193"/>
      <c r="K201" s="61"/>
      <c r="L201" s="62"/>
      <c r="M201" s="63"/>
      <c r="N201" s="56"/>
      <c r="O201" s="57"/>
      <c r="P201" s="57"/>
      <c r="Q201" s="57"/>
      <c r="R201" s="57"/>
      <c r="S201" s="57"/>
      <c r="T201" s="57"/>
      <c r="U201" s="57"/>
      <c r="V201" s="58"/>
      <c r="W201" s="197">
        <v>100</v>
      </c>
      <c r="X201" s="198"/>
      <c r="Y201" s="199" t="s">
        <v>125</v>
      </c>
      <c r="Z201" s="99"/>
    </row>
    <row r="202" spans="1:26" ht="20.100000000000001" customHeight="1" x14ac:dyDescent="0.15">
      <c r="A202" s="75">
        <f>IFERROR(IF(AND($K202="○",OR(TRIM($N202)="",TRIM($W202)="")),1001,0),3)</f>
        <v>0</v>
      </c>
      <c r="B202" s="75"/>
      <c r="C202" s="94"/>
      <c r="D202" s="181"/>
      <c r="E202" s="200" t="s">
        <v>80</v>
      </c>
      <c r="F202" s="201"/>
      <c r="G202" s="201"/>
      <c r="H202" s="201"/>
      <c r="I202" s="201"/>
      <c r="J202" s="202"/>
      <c r="K202" s="50"/>
      <c r="L202" s="51"/>
      <c r="M202" s="52"/>
      <c r="N202" s="56"/>
      <c r="O202" s="57"/>
      <c r="P202" s="57"/>
      <c r="Q202" s="57"/>
      <c r="R202" s="57"/>
      <c r="S202" s="57"/>
      <c r="T202" s="57"/>
      <c r="U202" s="57"/>
      <c r="V202" s="58"/>
      <c r="W202" s="35"/>
      <c r="X202" s="36"/>
      <c r="Y202" s="203" t="s">
        <v>125</v>
      </c>
      <c r="Z202" s="99"/>
    </row>
    <row r="203" spans="1:26" ht="20.100000000000001" customHeight="1" x14ac:dyDescent="0.15">
      <c r="A203" s="75"/>
      <c r="B203" s="75"/>
      <c r="C203" s="94"/>
      <c r="D203" s="181"/>
      <c r="E203" s="204"/>
      <c r="F203" s="205"/>
      <c r="G203" s="205"/>
      <c r="H203" s="205"/>
      <c r="I203" s="205"/>
      <c r="J203" s="206"/>
      <c r="K203" s="53"/>
      <c r="L203" s="54"/>
      <c r="M203" s="55"/>
      <c r="N203" s="46"/>
      <c r="O203" s="47"/>
      <c r="P203" s="47"/>
      <c r="Q203" s="47"/>
      <c r="R203" s="47"/>
      <c r="S203" s="47"/>
      <c r="T203" s="47"/>
      <c r="U203" s="47"/>
      <c r="V203" s="48"/>
      <c r="W203" s="59"/>
      <c r="X203" s="60"/>
      <c r="Y203" s="207" t="s">
        <v>125</v>
      </c>
      <c r="Z203" s="99"/>
    </row>
    <row r="204" spans="1:26" ht="20.100000000000001" customHeight="1" x14ac:dyDescent="0.15">
      <c r="A204" s="75"/>
      <c r="B204" s="75"/>
      <c r="C204" s="94"/>
      <c r="D204" s="95"/>
      <c r="E204" s="208"/>
      <c r="F204" s="208"/>
      <c r="G204" s="208"/>
      <c r="H204" s="208"/>
      <c r="I204" s="208"/>
      <c r="J204" s="208"/>
      <c r="K204" s="101"/>
      <c r="L204" s="101"/>
      <c r="M204" s="101"/>
      <c r="N204" s="101"/>
      <c r="O204" s="101"/>
      <c r="P204" s="101"/>
      <c r="Q204" s="101"/>
      <c r="R204" s="101"/>
      <c r="S204" s="101"/>
      <c r="T204" s="101"/>
      <c r="U204" s="101"/>
      <c r="V204" s="101"/>
      <c r="W204" s="101"/>
      <c r="X204" s="101"/>
      <c r="Y204" s="101"/>
      <c r="Z204" s="99"/>
    </row>
    <row r="205" spans="1:26" ht="20.100000000000001" customHeight="1" x14ac:dyDescent="0.15">
      <c r="A205" s="75">
        <f>IFERROR(IF(TRIM($I205)="",1001,0),3)</f>
        <v>1001</v>
      </c>
      <c r="B205" s="75"/>
      <c r="C205" s="94"/>
      <c r="D205" s="95">
        <v>4</v>
      </c>
      <c r="E205" s="70" t="s">
        <v>6</v>
      </c>
      <c r="I205" s="49"/>
      <c r="J205" s="49"/>
      <c r="K205" s="49"/>
      <c r="L205" s="49"/>
      <c r="M205" s="49"/>
      <c r="N205" s="100" t="s">
        <v>7</v>
      </c>
      <c r="O205" s="100"/>
      <c r="P205" s="100"/>
      <c r="Q205" s="100"/>
      <c r="R205" s="100"/>
      <c r="S205" s="100"/>
      <c r="T205" s="100"/>
      <c r="U205" s="100"/>
      <c r="V205" s="100"/>
      <c r="W205" s="100"/>
      <c r="X205" s="100"/>
      <c r="Y205" s="100"/>
      <c r="Z205" s="99"/>
    </row>
    <row r="206" spans="1:26" ht="30" customHeight="1" x14ac:dyDescent="0.15">
      <c r="A206" s="75"/>
      <c r="B206" s="75"/>
      <c r="C206" s="103"/>
      <c r="D206" s="100"/>
      <c r="E206" s="100"/>
      <c r="F206" s="100"/>
      <c r="G206" s="100"/>
      <c r="H206" s="100"/>
      <c r="I206" s="97"/>
      <c r="J206" s="104" t="s">
        <v>218</v>
      </c>
      <c r="K206" s="104"/>
      <c r="L206" s="104"/>
      <c r="M206" s="104"/>
      <c r="N206" s="104"/>
      <c r="O206" s="104"/>
      <c r="P206" s="104"/>
      <c r="Q206" s="104"/>
      <c r="R206" s="104"/>
      <c r="S206" s="104"/>
      <c r="T206" s="104"/>
      <c r="U206" s="104"/>
      <c r="V206" s="104"/>
      <c r="W206" s="104"/>
      <c r="X206" s="102"/>
      <c r="Y206" s="102"/>
      <c r="Z206" s="99"/>
    </row>
    <row r="207" spans="1:26" ht="20.100000000000001" customHeight="1" x14ac:dyDescent="0.15">
      <c r="A207" s="75"/>
      <c r="B207" s="75"/>
      <c r="C207" s="94"/>
      <c r="D207" s="95">
        <v>5</v>
      </c>
      <c r="E207" s="70" t="s">
        <v>113</v>
      </c>
      <c r="I207" s="49"/>
      <c r="J207" s="49"/>
      <c r="K207" s="49"/>
      <c r="L207" s="49"/>
      <c r="M207" s="49"/>
      <c r="N207" s="100" t="s">
        <v>7</v>
      </c>
      <c r="O207" s="49"/>
      <c r="P207" s="49"/>
      <c r="Q207" s="49"/>
      <c r="R207" s="100" t="s">
        <v>124</v>
      </c>
      <c r="S207" s="100"/>
      <c r="T207" s="100"/>
      <c r="U207" s="100"/>
      <c r="V207" s="100"/>
      <c r="W207" s="100"/>
      <c r="X207" s="100"/>
      <c r="Y207" s="100"/>
      <c r="Z207" s="99"/>
    </row>
    <row r="208" spans="1:26" ht="20.100000000000001" customHeight="1" x14ac:dyDescent="0.15">
      <c r="A208" s="75"/>
      <c r="B208" s="75"/>
      <c r="C208" s="103"/>
      <c r="D208" s="100"/>
      <c r="E208" s="100"/>
      <c r="F208" s="100"/>
      <c r="G208" s="100"/>
      <c r="H208" s="100"/>
      <c r="I208" s="97"/>
      <c r="J208" s="102" t="s">
        <v>180</v>
      </c>
      <c r="K208" s="102"/>
      <c r="L208" s="102"/>
      <c r="M208" s="102"/>
      <c r="N208" s="102"/>
      <c r="O208" s="102"/>
      <c r="P208" s="102"/>
      <c r="Q208" s="102"/>
      <c r="R208" s="102"/>
      <c r="S208" s="102"/>
      <c r="T208" s="102"/>
      <c r="U208" s="102"/>
      <c r="V208" s="102"/>
      <c r="W208" s="102"/>
      <c r="X208" s="102"/>
      <c r="Y208" s="102"/>
      <c r="Z208" s="99"/>
    </row>
    <row r="209" spans="1:26" ht="20.100000000000001" customHeight="1" x14ac:dyDescent="0.15">
      <c r="A209" s="75"/>
      <c r="B209" s="75"/>
      <c r="C209" s="94"/>
      <c r="D209" s="95">
        <v>6</v>
      </c>
      <c r="E209" s="70" t="s">
        <v>114</v>
      </c>
      <c r="I209" s="42"/>
      <c r="J209" s="42"/>
      <c r="K209" s="42"/>
      <c r="L209" s="42"/>
      <c r="M209" s="42"/>
      <c r="N209" s="100"/>
      <c r="O209" s="100"/>
      <c r="P209" s="100"/>
      <c r="Q209" s="100"/>
      <c r="R209" s="100"/>
      <c r="S209" s="100"/>
      <c r="T209" s="100"/>
      <c r="U209" s="100"/>
      <c r="V209" s="100"/>
      <c r="W209" s="100"/>
      <c r="X209" s="100"/>
      <c r="Y209" s="100"/>
      <c r="Z209" s="99"/>
    </row>
    <row r="210" spans="1:26" ht="20.100000000000001" customHeight="1" x14ac:dyDescent="0.15">
      <c r="A210" s="75"/>
      <c r="B210" s="75"/>
      <c r="C210" s="103"/>
      <c r="D210" s="100"/>
      <c r="E210" s="100"/>
      <c r="F210" s="100"/>
      <c r="G210" s="100"/>
      <c r="H210" s="100"/>
      <c r="I210" s="97"/>
      <c r="J210" s="102" t="str">
        <f>日付例&amp;"　年月日を入力してください。個人の場合や設立日が1900/3/31以前の場合は、入力不要です。"</f>
        <v>例)2025/4/1、R7/4/1　年月日を入力してください。個人の場合や設立日が1900/3/31以前の場合は、入力不要です。</v>
      </c>
      <c r="K210" s="101"/>
      <c r="L210" s="101"/>
      <c r="M210" s="101"/>
      <c r="N210" s="101"/>
      <c r="O210" s="101"/>
      <c r="P210" s="101"/>
      <c r="Q210" s="101"/>
      <c r="R210" s="101"/>
      <c r="S210" s="101"/>
      <c r="T210" s="101"/>
      <c r="U210" s="101"/>
      <c r="V210" s="101"/>
      <c r="W210" s="101"/>
      <c r="X210" s="101"/>
      <c r="Y210" s="101"/>
      <c r="Z210" s="99"/>
    </row>
    <row r="211" spans="1:26" ht="20.100000000000001" customHeight="1" x14ac:dyDescent="0.15">
      <c r="A211" s="75"/>
      <c r="B211" s="75"/>
      <c r="C211" s="94"/>
      <c r="D211" s="95">
        <v>7</v>
      </c>
      <c r="E211" s="70" t="s">
        <v>219</v>
      </c>
      <c r="I211" s="162"/>
      <c r="J211" s="162"/>
      <c r="K211" s="162"/>
      <c r="L211" s="162"/>
      <c r="M211" s="100"/>
      <c r="N211" s="100"/>
      <c r="O211" s="100"/>
      <c r="P211" s="100"/>
      <c r="Q211" s="100"/>
      <c r="R211" s="100"/>
      <c r="S211" s="100"/>
      <c r="T211" s="100"/>
      <c r="U211" s="100"/>
      <c r="V211" s="100"/>
      <c r="W211" s="100"/>
      <c r="X211" s="100"/>
      <c r="Z211" s="144"/>
    </row>
    <row r="212" spans="1:26" ht="20.100000000000001" customHeight="1" x14ac:dyDescent="0.15">
      <c r="A212" s="75">
        <f>IFERROR(IF(TRIM($I212)="",1001,0),3)</f>
        <v>1001</v>
      </c>
      <c r="B212" s="75"/>
      <c r="C212" s="94"/>
      <c r="E212" s="209" t="s">
        <v>171</v>
      </c>
      <c r="F212" s="210"/>
      <c r="G212" s="210"/>
      <c r="H212" s="211"/>
      <c r="I212" s="43"/>
      <c r="J212" s="44"/>
      <c r="K212" s="44"/>
      <c r="L212" s="44"/>
      <c r="M212" s="45"/>
      <c r="Y212" s="100"/>
      <c r="Z212" s="144"/>
    </row>
    <row r="213" spans="1:26" ht="20.100000000000001" customHeight="1" x14ac:dyDescent="0.15">
      <c r="A213" s="75">
        <f>IFERROR(IF(TRIM($I213)="",1001,0),3)</f>
        <v>1001</v>
      </c>
      <c r="B213" s="75"/>
      <c r="C213" s="94"/>
      <c r="D213" s="95"/>
      <c r="E213" s="212" t="s">
        <v>172</v>
      </c>
      <c r="F213" s="213"/>
      <c r="G213" s="213"/>
      <c r="H213" s="214"/>
      <c r="I213" s="27"/>
      <c r="J213" s="28"/>
      <c r="K213" s="28"/>
      <c r="L213" s="28"/>
      <c r="M213" s="29"/>
      <c r="Y213" s="100"/>
      <c r="Z213" s="144"/>
    </row>
    <row r="214" spans="1:26" ht="20.100000000000001" customHeight="1" x14ac:dyDescent="0.15">
      <c r="A214" s="75">
        <f>IFERROR(IF(TRIM($I214)="",1001,0),3)</f>
        <v>1001</v>
      </c>
      <c r="B214" s="75"/>
      <c r="C214" s="94"/>
      <c r="D214" s="95"/>
      <c r="E214" s="215" t="s">
        <v>173</v>
      </c>
      <c r="F214" s="216"/>
      <c r="G214" s="216"/>
      <c r="H214" s="217"/>
      <c r="I214" s="27"/>
      <c r="J214" s="28"/>
      <c r="K214" s="28"/>
      <c r="L214" s="28"/>
      <c r="M214" s="29"/>
      <c r="Y214" s="100"/>
      <c r="Z214" s="144"/>
    </row>
    <row r="215" spans="1:26" ht="20.100000000000001" customHeight="1" x14ac:dyDescent="0.15">
      <c r="A215" s="75"/>
      <c r="B215" s="75"/>
      <c r="C215" s="94"/>
      <c r="D215" s="95"/>
      <c r="E215" s="212" t="s">
        <v>174</v>
      </c>
      <c r="F215" s="213"/>
      <c r="G215" s="213"/>
      <c r="H215" s="214"/>
      <c r="I215" s="218">
        <f>I212+I213+I214</f>
        <v>0</v>
      </c>
      <c r="J215" s="219"/>
      <c r="K215" s="219"/>
      <c r="L215" s="219"/>
      <c r="M215" s="220"/>
      <c r="Y215" s="100"/>
      <c r="Z215" s="144"/>
    </row>
    <row r="216" spans="1:26" ht="20.100000000000001" customHeight="1" x14ac:dyDescent="0.15">
      <c r="A216" s="75">
        <f>IFERROR(IF(TRIM($I216)="",1001,0),3)</f>
        <v>1001</v>
      </c>
      <c r="B216" s="75"/>
      <c r="C216" s="94"/>
      <c r="D216" s="95"/>
      <c r="E216" s="221" t="s">
        <v>175</v>
      </c>
      <c r="F216" s="222"/>
      <c r="G216" s="222"/>
      <c r="H216" s="223"/>
      <c r="I216" s="39"/>
      <c r="J216" s="40"/>
      <c r="K216" s="40"/>
      <c r="L216" s="40"/>
      <c r="M216" s="41"/>
      <c r="Y216" s="100"/>
      <c r="Z216" s="144"/>
    </row>
    <row r="217" spans="1:26" ht="20.100000000000001" customHeight="1" x14ac:dyDescent="0.15">
      <c r="A217" s="75"/>
      <c r="B217" s="75"/>
      <c r="C217" s="94"/>
      <c r="D217" s="95"/>
      <c r="E217" s="224"/>
      <c r="F217" s="225"/>
      <c r="G217" s="226"/>
      <c r="H217" s="226"/>
      <c r="I217" s="227"/>
      <c r="J217" s="226"/>
      <c r="K217" s="226"/>
      <c r="Y217" s="100"/>
      <c r="Z217" s="144"/>
    </row>
    <row r="218" spans="1:26" ht="20.100000000000001" customHeight="1" x14ac:dyDescent="0.15">
      <c r="A218" s="75"/>
      <c r="B218" s="75"/>
      <c r="C218" s="94"/>
      <c r="D218" s="95">
        <v>8</v>
      </c>
      <c r="E218" s="70" t="s">
        <v>81</v>
      </c>
      <c r="I218" s="25"/>
      <c r="J218" s="25"/>
      <c r="K218" s="25"/>
      <c r="L218" s="25"/>
      <c r="M218" s="25"/>
      <c r="N218" s="100"/>
      <c r="O218" s="100"/>
      <c r="P218" s="100"/>
      <c r="Q218" s="100"/>
      <c r="R218" s="100"/>
      <c r="S218" s="100"/>
      <c r="T218" s="100"/>
      <c r="U218" s="100"/>
      <c r="V218" s="100"/>
      <c r="W218" s="100"/>
      <c r="X218" s="100"/>
      <c r="Y218" s="100"/>
      <c r="Z218" s="99"/>
    </row>
    <row r="219" spans="1:26" ht="54.95" customHeight="1" x14ac:dyDescent="0.15">
      <c r="A219" s="75"/>
      <c r="B219" s="75"/>
      <c r="C219" s="103"/>
      <c r="D219" s="100"/>
      <c r="E219" s="100"/>
      <c r="F219" s="100"/>
      <c r="G219" s="100"/>
      <c r="H219" s="100"/>
      <c r="I219" s="97"/>
      <c r="J219" s="228" t="s">
        <v>182</v>
      </c>
      <c r="K219" s="228"/>
      <c r="L219" s="228"/>
      <c r="M219" s="228"/>
      <c r="N219" s="228"/>
      <c r="O219" s="228"/>
      <c r="P219" s="228"/>
      <c r="Q219" s="228"/>
      <c r="R219" s="228"/>
      <c r="S219" s="228"/>
      <c r="T219" s="228"/>
      <c r="U219" s="228"/>
      <c r="V219" s="228"/>
      <c r="W219" s="228"/>
      <c r="X219" s="228"/>
      <c r="Y219" s="228"/>
      <c r="Z219" s="99"/>
    </row>
    <row r="220" spans="1:26" ht="20.100000000000001" hidden="1" customHeight="1" x14ac:dyDescent="0.15">
      <c r="A220" s="75"/>
      <c r="B220" s="75"/>
      <c r="C220" s="94"/>
      <c r="D220" s="95"/>
      <c r="E220" s="224"/>
      <c r="F220" s="225"/>
      <c r="G220" s="226"/>
      <c r="H220" s="226"/>
      <c r="I220" s="227"/>
      <c r="J220" s="226"/>
      <c r="K220" s="226"/>
      <c r="Y220" s="100"/>
      <c r="Z220" s="144"/>
    </row>
    <row r="221" spans="1:26" ht="20.100000000000001" hidden="1" customHeight="1" x14ac:dyDescent="0.15">
      <c r="A221" s="75"/>
      <c r="B221" s="75"/>
      <c r="C221" s="94"/>
      <c r="D221" s="95"/>
      <c r="E221" s="224"/>
      <c r="F221" s="225"/>
      <c r="G221" s="226"/>
      <c r="H221" s="226"/>
      <c r="I221" s="227"/>
      <c r="J221" s="226"/>
      <c r="K221" s="226"/>
      <c r="Y221" s="100"/>
      <c r="Z221" s="144"/>
    </row>
    <row r="222" spans="1:26" ht="20.100000000000001" hidden="1" customHeight="1" x14ac:dyDescent="0.15">
      <c r="A222" s="75"/>
      <c r="B222" s="75"/>
      <c r="C222" s="94"/>
      <c r="D222" s="95"/>
      <c r="E222" s="224"/>
      <c r="F222" s="225"/>
      <c r="G222" s="226"/>
      <c r="H222" s="226"/>
      <c r="I222" s="227"/>
      <c r="J222" s="226"/>
      <c r="K222" s="226"/>
      <c r="Y222" s="100"/>
      <c r="Z222" s="144"/>
    </row>
    <row r="223" spans="1:26" ht="20.100000000000001" hidden="1" customHeight="1" x14ac:dyDescent="0.15">
      <c r="A223" s="75"/>
      <c r="B223" s="75"/>
      <c r="C223" s="94"/>
      <c r="D223" s="95"/>
      <c r="E223" s="224"/>
      <c r="F223" s="225"/>
      <c r="G223" s="226"/>
      <c r="H223" s="226"/>
      <c r="I223" s="227"/>
      <c r="J223" s="226"/>
      <c r="K223" s="226"/>
      <c r="Y223" s="100"/>
      <c r="Z223" s="144"/>
    </row>
    <row r="224" spans="1:26" ht="20.100000000000001" hidden="1" customHeight="1" x14ac:dyDescent="0.15">
      <c r="A224" s="75"/>
      <c r="B224" s="75"/>
      <c r="C224" s="94"/>
      <c r="D224" s="95"/>
      <c r="E224" s="224"/>
      <c r="F224" s="225"/>
      <c r="G224" s="226"/>
      <c r="H224" s="226"/>
      <c r="I224" s="227"/>
      <c r="J224" s="226"/>
      <c r="K224" s="226"/>
      <c r="Y224" s="100"/>
      <c r="Z224" s="144"/>
    </row>
    <row r="225" spans="1:28" ht="20.100000000000001" customHeight="1" x14ac:dyDescent="0.15">
      <c r="A225" s="75"/>
      <c r="B225" s="75"/>
      <c r="C225" s="114"/>
      <c r="D225" s="115"/>
      <c r="E225" s="115"/>
      <c r="F225" s="115"/>
      <c r="G225" s="115"/>
      <c r="H225" s="115"/>
      <c r="I225" s="115"/>
      <c r="J225" s="116"/>
      <c r="K225" s="116"/>
      <c r="L225" s="229"/>
      <c r="M225" s="229"/>
      <c r="N225" s="146"/>
      <c r="O225" s="116"/>
      <c r="P225" s="140"/>
      <c r="Q225" s="140"/>
      <c r="R225" s="140"/>
      <c r="S225" s="146"/>
      <c r="T225" s="146"/>
      <c r="U225" s="146"/>
      <c r="V225" s="146"/>
      <c r="W225" s="146"/>
      <c r="X225" s="146"/>
      <c r="Y225" s="116"/>
      <c r="Z225" s="118"/>
    </row>
    <row r="226" spans="1:28" ht="20.100000000000001" customHeight="1" x14ac:dyDescent="0.15">
      <c r="A226" s="75"/>
      <c r="B226" s="75"/>
      <c r="C226" s="100"/>
      <c r="D226" s="100"/>
      <c r="E226" s="100"/>
      <c r="F226" s="100"/>
      <c r="G226" s="100"/>
      <c r="H226" s="100"/>
      <c r="I226" s="100"/>
      <c r="J226" s="120"/>
      <c r="K226" s="120"/>
      <c r="L226" s="230"/>
      <c r="M226" s="230"/>
      <c r="N226" s="147"/>
      <c r="O226" s="120"/>
      <c r="P226" s="141"/>
      <c r="Q226" s="141"/>
      <c r="R226" s="141"/>
      <c r="S226" s="147"/>
      <c r="T226" s="147"/>
      <c r="U226" s="147"/>
      <c r="V226" s="147"/>
      <c r="W226" s="147"/>
      <c r="X226" s="147"/>
      <c r="Y226" s="120"/>
      <c r="Z226" s="100"/>
    </row>
    <row r="227" spans="1:28" ht="20.100000000000001" customHeight="1" x14ac:dyDescent="0.15">
      <c r="A227" s="75"/>
      <c r="B227" s="75"/>
      <c r="C227" s="100"/>
      <c r="D227" s="100"/>
      <c r="E227" s="100"/>
      <c r="F227" s="100"/>
      <c r="G227" s="100"/>
      <c r="H227" s="100"/>
      <c r="I227" s="100"/>
      <c r="J227" s="120"/>
      <c r="K227" s="120"/>
      <c r="L227" s="230"/>
      <c r="M227" s="120"/>
      <c r="N227" s="147"/>
      <c r="O227" s="120"/>
      <c r="P227" s="141"/>
      <c r="Q227" s="141"/>
      <c r="R227" s="141"/>
      <c r="S227" s="147"/>
      <c r="T227" s="147"/>
      <c r="U227" s="147"/>
      <c r="V227" s="147"/>
      <c r="W227" s="147"/>
      <c r="X227" s="147"/>
      <c r="Y227" s="120"/>
      <c r="Z227" s="100"/>
    </row>
    <row r="228" spans="1:28" ht="20.100000000000001" customHeight="1" x14ac:dyDescent="0.15">
      <c r="A228" s="75"/>
      <c r="B228" s="75"/>
      <c r="C228" s="87" t="s">
        <v>235</v>
      </c>
      <c r="D228" s="88"/>
      <c r="E228" s="88"/>
      <c r="F228" s="88"/>
      <c r="G228" s="88"/>
      <c r="H228" s="89"/>
      <c r="I228" s="231"/>
      <c r="L228" s="232"/>
      <c r="N228" s="133"/>
      <c r="P228" s="233"/>
      <c r="Q228" s="233"/>
      <c r="R228" s="233"/>
      <c r="S228" s="133"/>
      <c r="T228" s="133"/>
      <c r="U228" s="133"/>
      <c r="V228" s="133"/>
      <c r="W228" s="133"/>
      <c r="X228" s="133"/>
      <c r="Y228" s="133"/>
      <c r="AA228" s="133"/>
    </row>
    <row r="229" spans="1:28" ht="20.100000000000001" customHeight="1" x14ac:dyDescent="0.15">
      <c r="A229" s="75"/>
      <c r="B229" s="75"/>
      <c r="C229" s="90"/>
      <c r="D229" s="91"/>
      <c r="E229" s="91"/>
      <c r="F229" s="91"/>
      <c r="G229" s="91"/>
      <c r="H229" s="91"/>
      <c r="I229" s="91"/>
      <c r="J229" s="92"/>
      <c r="K229" s="92"/>
      <c r="L229" s="159"/>
      <c r="M229" s="159"/>
      <c r="N229" s="137"/>
      <c r="O229" s="137"/>
      <c r="P229" s="234"/>
      <c r="Q229" s="234"/>
      <c r="R229" s="234"/>
      <c r="S229" s="137"/>
      <c r="T229" s="137"/>
      <c r="U229" s="137"/>
      <c r="V229" s="137"/>
      <c r="W229" s="137"/>
      <c r="X229" s="137"/>
      <c r="Y229" s="137"/>
      <c r="Z229" s="93"/>
      <c r="AA229" s="133"/>
    </row>
    <row r="230" spans="1:28" ht="15.75" hidden="1" customHeight="1" x14ac:dyDescent="0.15">
      <c r="A230" s="75"/>
      <c r="B230" s="75"/>
      <c r="C230" s="90"/>
      <c r="D230" s="91"/>
      <c r="E230" s="91"/>
      <c r="F230" s="91"/>
      <c r="G230" s="91"/>
      <c r="H230" s="91"/>
      <c r="I230" s="91"/>
      <c r="J230" s="100"/>
      <c r="K230" s="100"/>
      <c r="L230" s="235"/>
      <c r="M230" s="235"/>
      <c r="N230" s="236"/>
      <c r="O230" s="236"/>
      <c r="P230" s="142"/>
      <c r="Q230" s="142"/>
      <c r="R230" s="142"/>
      <c r="S230" s="236"/>
      <c r="T230" s="236"/>
      <c r="U230" s="236"/>
      <c r="V230" s="236"/>
      <c r="W230" s="236"/>
      <c r="X230" s="236"/>
      <c r="Y230" s="236"/>
      <c r="Z230" s="99"/>
      <c r="AA230" s="133"/>
    </row>
    <row r="231" spans="1:28" ht="20.100000000000001" customHeight="1" x14ac:dyDescent="0.15">
      <c r="A231" s="75">
        <f>IFERROR(IF(OR(TRIM($I231)="",OR(NOT(ISNUMBER(VALUE($P231))), TRIM($P231)="", LEN($P231)&lt;&gt;6)),1001,0),3)</f>
        <v>1001</v>
      </c>
      <c r="B231" s="75"/>
      <c r="C231" s="94"/>
      <c r="D231" s="95">
        <v>1</v>
      </c>
      <c r="E231" s="70" t="s">
        <v>115</v>
      </c>
      <c r="I231" s="25"/>
      <c r="J231" s="25"/>
      <c r="K231" s="25"/>
      <c r="L231" s="25"/>
      <c r="M231" s="25"/>
      <c r="N231" s="132" t="s">
        <v>64</v>
      </c>
      <c r="O231" s="237" t="s">
        <v>62</v>
      </c>
      <c r="P231" s="1"/>
      <c r="Q231" s="100" t="s">
        <v>63</v>
      </c>
      <c r="T231" s="100"/>
      <c r="Y231" s="100"/>
      <c r="Z231" s="99"/>
    </row>
    <row r="232" spans="1:28" ht="30" customHeight="1" x14ac:dyDescent="0.15">
      <c r="A232" s="75"/>
      <c r="B232" s="75"/>
      <c r="C232" s="103"/>
      <c r="D232" s="100"/>
      <c r="E232" s="100"/>
      <c r="F232" s="100"/>
      <c r="G232" s="100"/>
      <c r="H232" s="100"/>
      <c r="I232" s="106"/>
      <c r="J232" s="104" t="s">
        <v>119</v>
      </c>
      <c r="K232" s="104"/>
      <c r="L232" s="104"/>
      <c r="M232" s="104"/>
      <c r="N232" s="104"/>
      <c r="O232" s="104"/>
      <c r="P232" s="104"/>
      <c r="Q232" s="104"/>
      <c r="R232" s="104"/>
      <c r="S232" s="104"/>
      <c r="T232" s="104"/>
      <c r="U232" s="104"/>
      <c r="V232" s="104"/>
      <c r="W232" s="104"/>
      <c r="X232" s="104"/>
      <c r="Y232" s="104"/>
      <c r="Z232" s="99"/>
    </row>
    <row r="233" spans="1:28" ht="20.100000000000001" customHeight="1" x14ac:dyDescent="0.15">
      <c r="A233" s="75">
        <f>IFERROR(IF(TRIM($I233)="",1001,0),3)</f>
        <v>1001</v>
      </c>
      <c r="B233" s="75"/>
      <c r="C233" s="94"/>
      <c r="D233" s="95">
        <v>2</v>
      </c>
      <c r="E233" s="70" t="s">
        <v>82</v>
      </c>
      <c r="I233" s="42"/>
      <c r="J233" s="42"/>
      <c r="K233" s="42"/>
      <c r="L233" s="42"/>
      <c r="M233" s="42"/>
      <c r="N233" s="237"/>
      <c r="O233" s="100"/>
      <c r="P233" s="100"/>
      <c r="Q233" s="100"/>
      <c r="R233" s="100"/>
      <c r="S233" s="100"/>
      <c r="T233" s="100"/>
      <c r="U233" s="100"/>
      <c r="V233" s="100"/>
      <c r="W233" s="100"/>
      <c r="X233" s="100"/>
      <c r="Y233" s="100"/>
      <c r="Z233" s="99"/>
    </row>
    <row r="234" spans="1:28" ht="30" customHeight="1" x14ac:dyDescent="0.15">
      <c r="A234" s="75"/>
      <c r="B234" s="75"/>
      <c r="C234" s="103"/>
      <c r="D234" s="100"/>
      <c r="E234" s="100"/>
      <c r="F234" s="100"/>
      <c r="G234" s="100"/>
      <c r="H234" s="100"/>
      <c r="I234" s="106"/>
      <c r="J234" s="102" t="str">
        <f>日付例&amp;"　年月日を入力してください。"</f>
        <v>例)2025/4/1、R7/4/1　年月日を入力してください。</v>
      </c>
      <c r="K234" s="102"/>
      <c r="L234" s="102"/>
      <c r="M234" s="102"/>
      <c r="N234" s="102"/>
      <c r="O234" s="102"/>
      <c r="P234" s="102"/>
      <c r="Q234" s="102"/>
      <c r="R234" s="102"/>
      <c r="S234" s="102"/>
      <c r="T234" s="102"/>
      <c r="U234" s="102"/>
      <c r="V234" s="102"/>
      <c r="W234" s="102"/>
      <c r="X234" s="102"/>
      <c r="Y234" s="102"/>
      <c r="Z234" s="99"/>
    </row>
    <row r="235" spans="1:28" ht="20.100000000000001" customHeight="1" x14ac:dyDescent="0.15">
      <c r="A235" s="75"/>
      <c r="B235" s="75"/>
      <c r="C235" s="103"/>
      <c r="D235" s="95">
        <v>3</v>
      </c>
      <c r="E235" s="70" t="s">
        <v>158</v>
      </c>
      <c r="G235" s="100"/>
      <c r="H235" s="100"/>
      <c r="I235" s="106"/>
      <c r="J235" s="102"/>
      <c r="K235" s="102"/>
      <c r="L235" s="102"/>
      <c r="M235" s="102"/>
      <c r="N235" s="102"/>
      <c r="O235" s="102"/>
      <c r="P235" s="102"/>
      <c r="Q235" s="102"/>
      <c r="R235" s="102"/>
      <c r="S235" s="102"/>
      <c r="T235" s="102"/>
      <c r="U235" s="102"/>
      <c r="V235" s="102"/>
      <c r="W235" s="102"/>
      <c r="X235" s="102"/>
      <c r="Y235" s="102"/>
      <c r="Z235" s="99"/>
    </row>
    <row r="236" spans="1:28" ht="56.1" customHeight="1" x14ac:dyDescent="0.15">
      <c r="A236" s="75"/>
      <c r="B236" s="75"/>
      <c r="C236" s="90"/>
      <c r="E236" s="238" t="s">
        <v>256</v>
      </c>
      <c r="F236" s="238"/>
      <c r="G236" s="238"/>
      <c r="H236" s="238"/>
      <c r="I236" s="238"/>
      <c r="J236" s="238"/>
      <c r="K236" s="238"/>
      <c r="L236" s="238"/>
      <c r="M236" s="238"/>
      <c r="N236" s="238"/>
      <c r="O236" s="238"/>
      <c r="P236" s="238"/>
      <c r="Q236" s="238"/>
      <c r="R236" s="238"/>
      <c r="S236" s="238"/>
      <c r="T236" s="238"/>
      <c r="U236" s="238"/>
      <c r="V236" s="238"/>
      <c r="W236" s="238"/>
      <c r="X236" s="238"/>
      <c r="Y236" s="238"/>
      <c r="Z236" s="99"/>
    </row>
    <row r="237" spans="1:28" ht="20.100000000000001" customHeight="1" x14ac:dyDescent="0.15">
      <c r="A237" s="75">
        <f>IFERROR(IF(COUNTIF($L239:$L267,"○")&lt;1,1001,0),3)</f>
        <v>1001</v>
      </c>
      <c r="B237" s="343"/>
      <c r="C237" s="94"/>
      <c r="E237" s="239" t="s">
        <v>181</v>
      </c>
      <c r="F237" s="240"/>
      <c r="G237" s="240"/>
      <c r="H237" s="240"/>
      <c r="I237" s="240"/>
      <c r="J237" s="240"/>
      <c r="K237" s="241"/>
      <c r="L237" s="242" t="s">
        <v>8</v>
      </c>
      <c r="M237" s="243"/>
      <c r="N237" s="244" t="s">
        <v>183</v>
      </c>
      <c r="O237" s="245"/>
      <c r="P237" s="246" t="s">
        <v>118</v>
      </c>
      <c r="Q237" s="247" t="s">
        <v>210</v>
      </c>
      <c r="R237" s="248"/>
      <c r="S237" s="247" t="s">
        <v>261</v>
      </c>
      <c r="T237" s="249"/>
      <c r="U237" s="250" t="s">
        <v>202</v>
      </c>
      <c r="V237" s="251"/>
      <c r="W237" s="252"/>
      <c r="X237" s="102"/>
      <c r="Y237" s="100"/>
      <c r="Z237" s="99"/>
      <c r="AB237" s="253" t="s">
        <v>255</v>
      </c>
    </row>
    <row r="238" spans="1:28" ht="30" customHeight="1" x14ac:dyDescent="0.15">
      <c r="A238" s="75"/>
      <c r="B238" s="75"/>
      <c r="C238" s="94"/>
      <c r="E238" s="254"/>
      <c r="F238" s="255"/>
      <c r="G238" s="255"/>
      <c r="H238" s="255"/>
      <c r="I238" s="255"/>
      <c r="J238" s="255"/>
      <c r="K238" s="256"/>
      <c r="L238" s="257"/>
      <c r="M238" s="258"/>
      <c r="N238" s="259"/>
      <c r="O238" s="260"/>
      <c r="P238" s="261"/>
      <c r="Q238" s="262"/>
      <c r="R238" s="263"/>
      <c r="S238" s="262"/>
      <c r="T238" s="264"/>
      <c r="U238" s="265" t="s">
        <v>199</v>
      </c>
      <c r="V238" s="266" t="s">
        <v>200</v>
      </c>
      <c r="W238" s="267" t="s">
        <v>209</v>
      </c>
      <c r="X238" s="100"/>
      <c r="Y238" s="100"/>
      <c r="Z238" s="99"/>
      <c r="AA238" s="133"/>
      <c r="AB238" s="268" t="b">
        <f>LEFT($I$22,6)&lt;&gt;"新潟県魚沼市"</f>
        <v>1</v>
      </c>
    </row>
    <row r="239" spans="1:28" ht="20.100000000000001" customHeight="1" x14ac:dyDescent="0.15">
      <c r="A239" s="75">
        <f>IFERROR(IF(AND($L239="○", OR(TRIM($N239)="", $P239="", OR($Q239="",$AB239), AND($I$63="する",TRIM($S239)=""), $U239="", $V239="")),1001,0),3)</f>
        <v>0</v>
      </c>
      <c r="B239" s="75"/>
      <c r="C239" s="94"/>
      <c r="E239" s="269" t="s">
        <v>83</v>
      </c>
      <c r="F239" s="270" t="s">
        <v>127</v>
      </c>
      <c r="G239" s="271"/>
      <c r="H239" s="271"/>
      <c r="I239" s="271"/>
      <c r="J239" s="271"/>
      <c r="K239" s="272"/>
      <c r="L239" s="31"/>
      <c r="M239" s="34"/>
      <c r="N239" s="31"/>
      <c r="O239" s="32"/>
      <c r="P239" s="5"/>
      <c r="Q239" s="37"/>
      <c r="R239" s="38"/>
      <c r="S239" s="33"/>
      <c r="T239" s="34"/>
      <c r="U239" s="6"/>
      <c r="V239" s="7"/>
      <c r="W239" s="273">
        <f>U239+V239</f>
        <v>0</v>
      </c>
      <c r="X239" s="100"/>
      <c r="Y239" s="100"/>
      <c r="Z239" s="99"/>
      <c r="AA239" s="236"/>
      <c r="AB239" s="274" t="b">
        <f>AND($AB$238, $Q239=0)</f>
        <v>1</v>
      </c>
    </row>
    <row r="240" spans="1:28" ht="20.100000000000001" customHeight="1" x14ac:dyDescent="0.15">
      <c r="A240" s="75">
        <f>IFERROR(IF(AND($L240="○", OR(TRIM($N240)="", $P240="", OR($Q240="",$AB240), AND($I$63="する",TRIM($S240)=""), $U240="", $V240="")),1001,0),3)</f>
        <v>0</v>
      </c>
      <c r="B240" s="75"/>
      <c r="C240" s="94"/>
      <c r="E240" s="275" t="s">
        <v>84</v>
      </c>
      <c r="F240" s="276" t="s">
        <v>128</v>
      </c>
      <c r="G240" s="277"/>
      <c r="H240" s="277"/>
      <c r="I240" s="277"/>
      <c r="J240" s="277"/>
      <c r="K240" s="278"/>
      <c r="L240" s="21"/>
      <c r="M240" s="16"/>
      <c r="N240" s="21"/>
      <c r="O240" s="23"/>
      <c r="P240" s="8"/>
      <c r="Q240" s="17"/>
      <c r="R240" s="18"/>
      <c r="S240" s="15"/>
      <c r="T240" s="16"/>
      <c r="U240" s="9"/>
      <c r="V240" s="10"/>
      <c r="W240" s="279">
        <f>U240+V240</f>
        <v>0</v>
      </c>
      <c r="X240" s="100"/>
      <c r="Y240" s="100"/>
      <c r="Z240" s="99"/>
      <c r="AA240" s="236"/>
      <c r="AB240" s="274" t="b">
        <f t="shared" ref="AB240:AB267" si="0">AND($AB$238, $Q240=0)</f>
        <v>1</v>
      </c>
    </row>
    <row r="241" spans="1:28" ht="20.100000000000001" customHeight="1" x14ac:dyDescent="0.15">
      <c r="A241" s="75">
        <f>IFERROR(IF(AND($L241="○", OR(TRIM($N241)="", $P241="", OR($Q241="",$AB241), AND($I$63="する",TRIM($S241)=""))),1001,0),3)</f>
        <v>0</v>
      </c>
      <c r="B241" s="75"/>
      <c r="C241" s="94"/>
      <c r="E241" s="275" t="s">
        <v>85</v>
      </c>
      <c r="F241" s="276" t="s">
        <v>129</v>
      </c>
      <c r="G241" s="277"/>
      <c r="H241" s="277"/>
      <c r="I241" s="277"/>
      <c r="J241" s="277"/>
      <c r="K241" s="278"/>
      <c r="L241" s="21"/>
      <c r="M241" s="16"/>
      <c r="N241" s="21"/>
      <c r="O241" s="23"/>
      <c r="P241" s="8"/>
      <c r="Q241" s="17"/>
      <c r="R241" s="18"/>
      <c r="S241" s="15"/>
      <c r="T241" s="16"/>
      <c r="U241" s="280"/>
      <c r="V241" s="281"/>
      <c r="W241" s="282"/>
      <c r="X241" s="100"/>
      <c r="Y241" s="100"/>
      <c r="Z241" s="99"/>
      <c r="AA241" s="236"/>
      <c r="AB241" s="274" t="b">
        <f t="shared" si="0"/>
        <v>1</v>
      </c>
    </row>
    <row r="242" spans="1:28" ht="20.100000000000001" customHeight="1" x14ac:dyDescent="0.15">
      <c r="A242" s="75">
        <f>IFERROR(IF(AND($L242="○", OR(TRIM($N242)="", $P242="", OR($Q242="",$AB242), AND($I$63="する",TRIM($S242)=""))),1001,0),3)</f>
        <v>0</v>
      </c>
      <c r="B242" s="75"/>
      <c r="C242" s="94"/>
      <c r="E242" s="275" t="s">
        <v>86</v>
      </c>
      <c r="F242" s="276" t="s">
        <v>130</v>
      </c>
      <c r="G242" s="277"/>
      <c r="H242" s="277"/>
      <c r="I242" s="277"/>
      <c r="J242" s="277"/>
      <c r="K242" s="278"/>
      <c r="L242" s="21"/>
      <c r="M242" s="16"/>
      <c r="N242" s="21"/>
      <c r="O242" s="23"/>
      <c r="P242" s="8"/>
      <c r="Q242" s="17"/>
      <c r="R242" s="18"/>
      <c r="S242" s="15"/>
      <c r="T242" s="16"/>
      <c r="U242" s="280"/>
      <c r="V242" s="281"/>
      <c r="W242" s="282"/>
      <c r="X242" s="100"/>
      <c r="Y242" s="100"/>
      <c r="Z242" s="99"/>
      <c r="AA242" s="236"/>
      <c r="AB242" s="274" t="b">
        <f t="shared" si="0"/>
        <v>1</v>
      </c>
    </row>
    <row r="243" spans="1:28" ht="20.100000000000001" customHeight="1" x14ac:dyDescent="0.15">
      <c r="A243" s="75">
        <f>IFERROR(IF(AND($L243="○", OR(TRIM($N243)="", $P243="", OR($Q243="",$AB243), AND($I$63="する",TRIM($S243)=""))),1001,0),3)</f>
        <v>0</v>
      </c>
      <c r="B243" s="75"/>
      <c r="C243" s="94"/>
      <c r="E243" s="275" t="s">
        <v>156</v>
      </c>
      <c r="F243" s="276" t="s">
        <v>131</v>
      </c>
      <c r="G243" s="277"/>
      <c r="H243" s="277"/>
      <c r="I243" s="277"/>
      <c r="J243" s="277"/>
      <c r="K243" s="278"/>
      <c r="L243" s="21"/>
      <c r="M243" s="16"/>
      <c r="N243" s="21"/>
      <c r="O243" s="23"/>
      <c r="P243" s="8"/>
      <c r="Q243" s="17"/>
      <c r="R243" s="18"/>
      <c r="S243" s="15"/>
      <c r="T243" s="16"/>
      <c r="U243" s="280"/>
      <c r="V243" s="281"/>
      <c r="W243" s="282"/>
      <c r="X243" s="100"/>
      <c r="Y243" s="100"/>
      <c r="Z243" s="99"/>
      <c r="AA243" s="236"/>
      <c r="AB243" s="274" t="b">
        <f t="shared" si="0"/>
        <v>1</v>
      </c>
    </row>
    <row r="244" spans="1:28" ht="20.100000000000001" customHeight="1" x14ac:dyDescent="0.15">
      <c r="A244" s="75">
        <f>IFERROR(IF(AND($L244="○", OR(TRIM($N244)="", $P244="", OR($Q244="",$AB244), AND($I$63="する",TRIM($S244)=""))),1001,0),3)</f>
        <v>0</v>
      </c>
      <c r="B244" s="75"/>
      <c r="C244" s="94"/>
      <c r="E244" s="275" t="s">
        <v>87</v>
      </c>
      <c r="F244" s="276" t="s">
        <v>132</v>
      </c>
      <c r="G244" s="277"/>
      <c r="H244" s="277"/>
      <c r="I244" s="277"/>
      <c r="J244" s="277"/>
      <c r="K244" s="278"/>
      <c r="L244" s="21"/>
      <c r="M244" s="16"/>
      <c r="N244" s="21"/>
      <c r="O244" s="23"/>
      <c r="P244" s="8"/>
      <c r="Q244" s="17"/>
      <c r="R244" s="18"/>
      <c r="S244" s="15"/>
      <c r="T244" s="16"/>
      <c r="U244" s="280"/>
      <c r="V244" s="281"/>
      <c r="W244" s="282"/>
      <c r="X244" s="100"/>
      <c r="Y244" s="100"/>
      <c r="Z244" s="99"/>
      <c r="AA244" s="236"/>
      <c r="AB244" s="274" t="b">
        <f t="shared" si="0"/>
        <v>1</v>
      </c>
    </row>
    <row r="245" spans="1:28" ht="20.100000000000001" customHeight="1" x14ac:dyDescent="0.15">
      <c r="A245" s="75">
        <f>IFERROR(IF(AND($L245="○", OR(TRIM($N245)="", $P245="", OR($Q245="",$AB245), AND($I$63="する",TRIM($S245)=""))),1001,0),3)</f>
        <v>0</v>
      </c>
      <c r="B245" s="75"/>
      <c r="C245" s="94"/>
      <c r="E245" s="275" t="s">
        <v>88</v>
      </c>
      <c r="F245" s="276" t="s">
        <v>133</v>
      </c>
      <c r="G245" s="277"/>
      <c r="H245" s="277"/>
      <c r="I245" s="277"/>
      <c r="J245" s="277"/>
      <c r="K245" s="278"/>
      <c r="L245" s="21"/>
      <c r="M245" s="16"/>
      <c r="N245" s="21"/>
      <c r="O245" s="23"/>
      <c r="P245" s="8"/>
      <c r="Q245" s="17"/>
      <c r="R245" s="18"/>
      <c r="S245" s="15"/>
      <c r="T245" s="16"/>
      <c r="U245" s="280"/>
      <c r="V245" s="281"/>
      <c r="W245" s="282"/>
      <c r="X245" s="100"/>
      <c r="Y245" s="100"/>
      <c r="Z245" s="99"/>
      <c r="AA245" s="236"/>
      <c r="AB245" s="274" t="b">
        <f t="shared" si="0"/>
        <v>1</v>
      </c>
    </row>
    <row r="246" spans="1:28" ht="20.100000000000001" customHeight="1" x14ac:dyDescent="0.15">
      <c r="A246" s="75">
        <f>IFERROR(IF(AND($L246="○", OR(TRIM($N246)="", $P246="", OR($Q246="",$AB246), AND($I$63="する",TRIM($S246)=""))),1001,0),3)</f>
        <v>0</v>
      </c>
      <c r="B246" s="75"/>
      <c r="C246" s="94"/>
      <c r="E246" s="275" t="s">
        <v>89</v>
      </c>
      <c r="F246" s="276" t="s">
        <v>134</v>
      </c>
      <c r="G246" s="277"/>
      <c r="H246" s="277"/>
      <c r="I246" s="277"/>
      <c r="J246" s="277"/>
      <c r="K246" s="278"/>
      <c r="L246" s="21"/>
      <c r="M246" s="16"/>
      <c r="N246" s="21"/>
      <c r="O246" s="23"/>
      <c r="P246" s="8"/>
      <c r="Q246" s="17"/>
      <c r="R246" s="18"/>
      <c r="S246" s="15"/>
      <c r="T246" s="16"/>
      <c r="U246" s="280"/>
      <c r="V246" s="281"/>
      <c r="W246" s="282"/>
      <c r="X246" s="100"/>
      <c r="Y246" s="100"/>
      <c r="Z246" s="99"/>
      <c r="AA246" s="236"/>
      <c r="AB246" s="274" t="b">
        <f t="shared" si="0"/>
        <v>1</v>
      </c>
    </row>
    <row r="247" spans="1:28" ht="20.100000000000001" customHeight="1" x14ac:dyDescent="0.15">
      <c r="A247" s="75">
        <f>IFERROR(IF(AND($L247="○", OR(TRIM($N247)="", $P247="", OR($Q247="",$AB247), AND($I$63="する",TRIM($S247)=""))),1001,0),3)</f>
        <v>0</v>
      </c>
      <c r="B247" s="75"/>
      <c r="C247" s="94"/>
      <c r="E247" s="275" t="s">
        <v>90</v>
      </c>
      <c r="F247" s="276" t="s">
        <v>135</v>
      </c>
      <c r="G247" s="277"/>
      <c r="H247" s="277"/>
      <c r="I247" s="277"/>
      <c r="J247" s="277"/>
      <c r="K247" s="278"/>
      <c r="L247" s="21"/>
      <c r="M247" s="16"/>
      <c r="N247" s="21"/>
      <c r="O247" s="23"/>
      <c r="P247" s="8"/>
      <c r="Q247" s="17"/>
      <c r="R247" s="18"/>
      <c r="S247" s="15"/>
      <c r="T247" s="16"/>
      <c r="U247" s="280"/>
      <c r="V247" s="281"/>
      <c r="W247" s="282"/>
      <c r="X247" s="100"/>
      <c r="Y247" s="100"/>
      <c r="Z247" s="99"/>
      <c r="AA247" s="236"/>
      <c r="AB247" s="274" t="b">
        <f t="shared" si="0"/>
        <v>1</v>
      </c>
    </row>
    <row r="248" spans="1:28" ht="20.100000000000001" customHeight="1" x14ac:dyDescent="0.15">
      <c r="A248" s="75">
        <f>IFERROR(IF(AND($L248="○", OR(TRIM($N248)="", $P248="", OR($Q248="",$AB248), AND($I$63="する",TRIM($S248)=""))),1001,0),3)</f>
        <v>0</v>
      </c>
      <c r="B248" s="75"/>
      <c r="C248" s="94"/>
      <c r="E248" s="275" t="s">
        <v>91</v>
      </c>
      <c r="F248" s="276" t="s">
        <v>136</v>
      </c>
      <c r="G248" s="277"/>
      <c r="H248" s="277"/>
      <c r="I248" s="277"/>
      <c r="J248" s="277"/>
      <c r="K248" s="278"/>
      <c r="L248" s="21"/>
      <c r="M248" s="16"/>
      <c r="N248" s="21"/>
      <c r="O248" s="23"/>
      <c r="P248" s="8"/>
      <c r="Q248" s="17"/>
      <c r="R248" s="18"/>
      <c r="S248" s="15"/>
      <c r="T248" s="16"/>
      <c r="U248" s="280"/>
      <c r="V248" s="281"/>
      <c r="W248" s="282"/>
      <c r="X248" s="100"/>
      <c r="Y248" s="100"/>
      <c r="Z248" s="99"/>
      <c r="AA248" s="236"/>
      <c r="AB248" s="274" t="b">
        <f t="shared" si="0"/>
        <v>1</v>
      </c>
    </row>
    <row r="249" spans="1:28" ht="20.100000000000001" customHeight="1" x14ac:dyDescent="0.15">
      <c r="A249" s="75">
        <f>IFERROR(IF(AND($L249="○", OR(TRIM($N249)="", $P249="", OR($Q249="",$AB249), AND($I$63="する",TRIM($S249)=""))),1001,0),3)</f>
        <v>0</v>
      </c>
      <c r="B249" s="75"/>
      <c r="C249" s="94"/>
      <c r="E249" s="275" t="s">
        <v>92</v>
      </c>
      <c r="F249" s="276" t="s">
        <v>137</v>
      </c>
      <c r="G249" s="277"/>
      <c r="H249" s="277"/>
      <c r="I249" s="277"/>
      <c r="J249" s="277"/>
      <c r="K249" s="278"/>
      <c r="L249" s="21"/>
      <c r="M249" s="16"/>
      <c r="N249" s="21"/>
      <c r="O249" s="23"/>
      <c r="P249" s="8"/>
      <c r="Q249" s="17"/>
      <c r="R249" s="18"/>
      <c r="S249" s="15"/>
      <c r="T249" s="16"/>
      <c r="U249" s="280"/>
      <c r="V249" s="281"/>
      <c r="W249" s="282"/>
      <c r="X249" s="100"/>
      <c r="Y249" s="100"/>
      <c r="Z249" s="99"/>
      <c r="AA249" s="236"/>
      <c r="AB249" s="274" t="b">
        <f t="shared" si="0"/>
        <v>1</v>
      </c>
    </row>
    <row r="250" spans="1:28" ht="20.100000000000001" customHeight="1" x14ac:dyDescent="0.15">
      <c r="A250" s="75">
        <f>IFERROR(IF(AND($L250="○", OR(TRIM($N250)="", $P250="", OR($Q250="",$AB250), AND($I$63="する",TRIM($S250)=""))),1001,0),3)</f>
        <v>0</v>
      </c>
      <c r="B250" s="75"/>
      <c r="C250" s="94"/>
      <c r="E250" s="275" t="s">
        <v>93</v>
      </c>
      <c r="F250" s="276" t="s">
        <v>138</v>
      </c>
      <c r="G250" s="277"/>
      <c r="H250" s="277"/>
      <c r="I250" s="277"/>
      <c r="J250" s="277"/>
      <c r="K250" s="278"/>
      <c r="L250" s="21"/>
      <c r="M250" s="16"/>
      <c r="N250" s="21"/>
      <c r="O250" s="23"/>
      <c r="P250" s="8"/>
      <c r="Q250" s="17"/>
      <c r="R250" s="18"/>
      <c r="S250" s="15"/>
      <c r="T250" s="16"/>
      <c r="U250" s="280"/>
      <c r="V250" s="281"/>
      <c r="W250" s="282"/>
      <c r="X250" s="100"/>
      <c r="Y250" s="100"/>
      <c r="Z250" s="99"/>
      <c r="AA250" s="236"/>
      <c r="AB250" s="274" t="b">
        <f t="shared" si="0"/>
        <v>1</v>
      </c>
    </row>
    <row r="251" spans="1:28" ht="20.100000000000001" customHeight="1" x14ac:dyDescent="0.15">
      <c r="A251" s="75">
        <f>IFERROR(IF(AND($L251="○", OR(TRIM($N251)="", $P251="", OR($Q251="",$AB251), AND($I$63="する",TRIM($S251)=""))),1001,0),3)</f>
        <v>0</v>
      </c>
      <c r="B251" s="75"/>
      <c r="C251" s="94"/>
      <c r="E251" s="275" t="s">
        <v>94</v>
      </c>
      <c r="F251" s="276" t="s">
        <v>139</v>
      </c>
      <c r="G251" s="277"/>
      <c r="H251" s="277"/>
      <c r="I251" s="277"/>
      <c r="J251" s="277"/>
      <c r="K251" s="278"/>
      <c r="L251" s="21"/>
      <c r="M251" s="16"/>
      <c r="N251" s="21"/>
      <c r="O251" s="23"/>
      <c r="P251" s="8"/>
      <c r="Q251" s="17"/>
      <c r="R251" s="18"/>
      <c r="S251" s="15"/>
      <c r="T251" s="16"/>
      <c r="U251" s="280"/>
      <c r="V251" s="281"/>
      <c r="W251" s="282"/>
      <c r="X251" s="100"/>
      <c r="Y251" s="100"/>
      <c r="Z251" s="99"/>
      <c r="AA251" s="236"/>
      <c r="AB251" s="274" t="b">
        <f t="shared" si="0"/>
        <v>1</v>
      </c>
    </row>
    <row r="252" spans="1:28" ht="20.100000000000001" customHeight="1" x14ac:dyDescent="0.15">
      <c r="A252" s="75">
        <f>IFERROR(IF(AND($L252="○", OR(TRIM($N252)="", $P252="", OR($Q252="",$AB252), AND($I$63="する",TRIM($S252)=""))),1001,0),3)</f>
        <v>0</v>
      </c>
      <c r="B252" s="75"/>
      <c r="C252" s="94"/>
      <c r="E252" s="275" t="s">
        <v>95</v>
      </c>
      <c r="F252" s="276" t="s">
        <v>140</v>
      </c>
      <c r="G252" s="277"/>
      <c r="H252" s="277"/>
      <c r="I252" s="277"/>
      <c r="J252" s="277"/>
      <c r="K252" s="278"/>
      <c r="L252" s="21"/>
      <c r="M252" s="16"/>
      <c r="N252" s="21"/>
      <c r="O252" s="23"/>
      <c r="P252" s="8"/>
      <c r="Q252" s="17"/>
      <c r="R252" s="18"/>
      <c r="S252" s="15"/>
      <c r="T252" s="16"/>
      <c r="U252" s="280"/>
      <c r="V252" s="281"/>
      <c r="W252" s="282"/>
      <c r="X252" s="100"/>
      <c r="Y252" s="100"/>
      <c r="Z252" s="99"/>
      <c r="AA252" s="236"/>
      <c r="AB252" s="274" t="b">
        <f t="shared" si="0"/>
        <v>1</v>
      </c>
    </row>
    <row r="253" spans="1:28" ht="20.100000000000001" customHeight="1" x14ac:dyDescent="0.15">
      <c r="A253" s="75">
        <f>IFERROR(IF(AND($L253="○", OR(TRIM($N253)="", $P253="", OR($Q253="",$AB253), AND($I$63="する",TRIM($S253)=""))),1001,0),3)</f>
        <v>0</v>
      </c>
      <c r="B253" s="75"/>
      <c r="C253" s="94"/>
      <c r="E253" s="275" t="s">
        <v>96</v>
      </c>
      <c r="F253" s="276" t="s">
        <v>141</v>
      </c>
      <c r="G253" s="277"/>
      <c r="H253" s="277"/>
      <c r="I253" s="277"/>
      <c r="J253" s="277"/>
      <c r="K253" s="278"/>
      <c r="L253" s="21"/>
      <c r="M253" s="16"/>
      <c r="N253" s="21"/>
      <c r="O253" s="23"/>
      <c r="P253" s="8"/>
      <c r="Q253" s="17"/>
      <c r="R253" s="18"/>
      <c r="S253" s="15"/>
      <c r="T253" s="16"/>
      <c r="U253" s="280"/>
      <c r="V253" s="281"/>
      <c r="W253" s="282"/>
      <c r="X253" s="100"/>
      <c r="Y253" s="100"/>
      <c r="Z253" s="99"/>
      <c r="AA253" s="236"/>
      <c r="AB253" s="274" t="b">
        <f t="shared" si="0"/>
        <v>1</v>
      </c>
    </row>
    <row r="254" spans="1:28" ht="20.100000000000001" customHeight="1" x14ac:dyDescent="0.15">
      <c r="A254" s="75">
        <f>IFERROR(IF(AND($L254="○", OR(TRIM($N254)="", $P254="", OR($Q254="",$AB254), AND($I$63="する",TRIM($S254)=""))),1001,0),3)</f>
        <v>0</v>
      </c>
      <c r="B254" s="75"/>
      <c r="C254" s="94"/>
      <c r="E254" s="275" t="s">
        <v>97</v>
      </c>
      <c r="F254" s="276" t="s">
        <v>142</v>
      </c>
      <c r="G254" s="277"/>
      <c r="H254" s="277"/>
      <c r="I254" s="277"/>
      <c r="J254" s="277"/>
      <c r="K254" s="278"/>
      <c r="L254" s="21"/>
      <c r="M254" s="16"/>
      <c r="N254" s="21"/>
      <c r="O254" s="23"/>
      <c r="P254" s="8"/>
      <c r="Q254" s="17"/>
      <c r="R254" s="18"/>
      <c r="S254" s="15"/>
      <c r="T254" s="16"/>
      <c r="U254" s="280"/>
      <c r="V254" s="281"/>
      <c r="W254" s="282"/>
      <c r="X254" s="100"/>
      <c r="Y254" s="100"/>
      <c r="Z254" s="99"/>
      <c r="AA254" s="236"/>
      <c r="AB254" s="274" t="b">
        <f t="shared" si="0"/>
        <v>1</v>
      </c>
    </row>
    <row r="255" spans="1:28" ht="20.100000000000001" customHeight="1" x14ac:dyDescent="0.15">
      <c r="A255" s="75">
        <f>IFERROR(IF(AND($L255="○", OR(TRIM($N255)="", $P255="", OR($Q255="",$AB255), AND($I$63="する",TRIM($S255)=""))),1001,0),3)</f>
        <v>0</v>
      </c>
      <c r="B255" s="75"/>
      <c r="C255" s="94"/>
      <c r="E255" s="275" t="s">
        <v>98</v>
      </c>
      <c r="F255" s="276" t="s">
        <v>143</v>
      </c>
      <c r="G255" s="277"/>
      <c r="H255" s="277"/>
      <c r="I255" s="277"/>
      <c r="J255" s="277"/>
      <c r="K255" s="278"/>
      <c r="L255" s="21"/>
      <c r="M255" s="16"/>
      <c r="N255" s="21"/>
      <c r="O255" s="23"/>
      <c r="P255" s="8"/>
      <c r="Q255" s="17"/>
      <c r="R255" s="18"/>
      <c r="S255" s="15"/>
      <c r="T255" s="16"/>
      <c r="U255" s="280"/>
      <c r="V255" s="281"/>
      <c r="W255" s="282"/>
      <c r="X255" s="100"/>
      <c r="Y255" s="100"/>
      <c r="Z255" s="99"/>
      <c r="AA255" s="236"/>
      <c r="AB255" s="274" t="b">
        <f t="shared" si="0"/>
        <v>1</v>
      </c>
    </row>
    <row r="256" spans="1:28" ht="20.100000000000001" customHeight="1" x14ac:dyDescent="0.15">
      <c r="A256" s="75">
        <f>IFERROR(IF(AND($L256="○", OR(TRIM($N256)="", $P256="", OR($Q256="",$AB256), AND($I$63="する",TRIM($S256)=""))),1001,0),3)</f>
        <v>0</v>
      </c>
      <c r="B256" s="75"/>
      <c r="C256" s="94"/>
      <c r="E256" s="275" t="s">
        <v>99</v>
      </c>
      <c r="F256" s="276" t="s">
        <v>144</v>
      </c>
      <c r="G256" s="277"/>
      <c r="H256" s="277"/>
      <c r="I256" s="277"/>
      <c r="J256" s="277"/>
      <c r="K256" s="278"/>
      <c r="L256" s="21"/>
      <c r="M256" s="16"/>
      <c r="N256" s="21"/>
      <c r="O256" s="23"/>
      <c r="P256" s="8"/>
      <c r="Q256" s="17"/>
      <c r="R256" s="18"/>
      <c r="S256" s="15"/>
      <c r="T256" s="16"/>
      <c r="U256" s="280"/>
      <c r="V256" s="281"/>
      <c r="W256" s="282"/>
      <c r="X256" s="100"/>
      <c r="Y256" s="100"/>
      <c r="Z256" s="99"/>
      <c r="AA256" s="236"/>
      <c r="AB256" s="274" t="b">
        <f t="shared" si="0"/>
        <v>1</v>
      </c>
    </row>
    <row r="257" spans="1:28" ht="20.100000000000001" customHeight="1" x14ac:dyDescent="0.15">
      <c r="A257" s="75">
        <f>IFERROR(IF(AND($L257="○", OR(TRIM($N257)="", $P257="", OR($Q257="",$AB257), AND($I$63="する",TRIM($S257)=""))),1001,0),3)</f>
        <v>0</v>
      </c>
      <c r="B257" s="75"/>
      <c r="C257" s="90"/>
      <c r="E257" s="275" t="s">
        <v>100</v>
      </c>
      <c r="F257" s="276" t="s">
        <v>145</v>
      </c>
      <c r="G257" s="277"/>
      <c r="H257" s="277"/>
      <c r="I257" s="277"/>
      <c r="J257" s="277"/>
      <c r="K257" s="278"/>
      <c r="L257" s="21"/>
      <c r="M257" s="16"/>
      <c r="N257" s="21"/>
      <c r="O257" s="23"/>
      <c r="P257" s="8"/>
      <c r="Q257" s="17"/>
      <c r="R257" s="18"/>
      <c r="S257" s="15"/>
      <c r="T257" s="16"/>
      <c r="U257" s="280"/>
      <c r="V257" s="281"/>
      <c r="W257" s="282"/>
      <c r="X257" s="100"/>
      <c r="Z257" s="144"/>
      <c r="AA257" s="236"/>
      <c r="AB257" s="274" t="b">
        <f t="shared" si="0"/>
        <v>1</v>
      </c>
    </row>
    <row r="258" spans="1:28" ht="20.100000000000001" customHeight="1" x14ac:dyDescent="0.15">
      <c r="A258" s="75">
        <f>IFERROR(IF(AND($L258="○", OR(TRIM($N258)="", $P258="", OR($Q258="",$AB258), AND($I$63="する",TRIM($S258)=""))),1001,0),3)</f>
        <v>0</v>
      </c>
      <c r="B258" s="75"/>
      <c r="C258" s="94"/>
      <c r="E258" s="275" t="s">
        <v>101</v>
      </c>
      <c r="F258" s="276" t="s">
        <v>146</v>
      </c>
      <c r="G258" s="277"/>
      <c r="H258" s="277"/>
      <c r="I258" s="277"/>
      <c r="J258" s="277"/>
      <c r="K258" s="278"/>
      <c r="L258" s="21"/>
      <c r="M258" s="16"/>
      <c r="N258" s="21"/>
      <c r="O258" s="23"/>
      <c r="P258" s="8"/>
      <c r="Q258" s="17"/>
      <c r="R258" s="18"/>
      <c r="S258" s="15"/>
      <c r="T258" s="16"/>
      <c r="U258" s="280"/>
      <c r="V258" s="281"/>
      <c r="W258" s="282"/>
      <c r="X258" s="100"/>
      <c r="Y258" s="100"/>
      <c r="Z258" s="99"/>
      <c r="AA258" s="236"/>
      <c r="AB258" s="274" t="b">
        <f t="shared" si="0"/>
        <v>1</v>
      </c>
    </row>
    <row r="259" spans="1:28" ht="20.100000000000001" customHeight="1" x14ac:dyDescent="0.15">
      <c r="A259" s="75">
        <f>IFERROR(IF(AND($L259="○", OR(TRIM($N259)="", $P259="", OR($Q259="",$AB259), AND($I$63="する",TRIM($S259)=""))),1001,0),3)</f>
        <v>0</v>
      </c>
      <c r="B259" s="75"/>
      <c r="C259" s="94"/>
      <c r="E259" s="275" t="s">
        <v>102</v>
      </c>
      <c r="F259" s="276" t="s">
        <v>147</v>
      </c>
      <c r="G259" s="277"/>
      <c r="H259" s="277"/>
      <c r="I259" s="277"/>
      <c r="J259" s="277"/>
      <c r="K259" s="278"/>
      <c r="L259" s="21"/>
      <c r="M259" s="16"/>
      <c r="N259" s="21"/>
      <c r="O259" s="23"/>
      <c r="P259" s="8"/>
      <c r="Q259" s="17"/>
      <c r="R259" s="18"/>
      <c r="S259" s="15"/>
      <c r="T259" s="16"/>
      <c r="U259" s="280"/>
      <c r="V259" s="281"/>
      <c r="W259" s="282"/>
      <c r="X259" s="100"/>
      <c r="Y259" s="100"/>
      <c r="Z259" s="99"/>
      <c r="AA259" s="236"/>
      <c r="AB259" s="274" t="b">
        <f t="shared" si="0"/>
        <v>1</v>
      </c>
    </row>
    <row r="260" spans="1:28" ht="20.100000000000001" customHeight="1" x14ac:dyDescent="0.15">
      <c r="A260" s="75">
        <f>IFERROR(IF(AND($L260="○", OR(TRIM($N260)="", $P260="", OR($Q260="",$AB260), AND($I$63="する",TRIM($S260)=""))),1001,0),3)</f>
        <v>0</v>
      </c>
      <c r="B260" s="75"/>
      <c r="C260" s="94"/>
      <c r="E260" s="275" t="s">
        <v>103</v>
      </c>
      <c r="F260" s="276" t="s">
        <v>148</v>
      </c>
      <c r="G260" s="277"/>
      <c r="H260" s="277"/>
      <c r="I260" s="277"/>
      <c r="J260" s="277"/>
      <c r="K260" s="278"/>
      <c r="L260" s="21"/>
      <c r="M260" s="16"/>
      <c r="N260" s="21"/>
      <c r="O260" s="23"/>
      <c r="P260" s="8"/>
      <c r="Q260" s="17"/>
      <c r="R260" s="18"/>
      <c r="S260" s="15"/>
      <c r="T260" s="16"/>
      <c r="U260" s="280"/>
      <c r="V260" s="281"/>
      <c r="W260" s="282"/>
      <c r="X260" s="100"/>
      <c r="Y260" s="100"/>
      <c r="Z260" s="99"/>
      <c r="AA260" s="236"/>
      <c r="AB260" s="274" t="b">
        <f t="shared" si="0"/>
        <v>1</v>
      </c>
    </row>
    <row r="261" spans="1:28" ht="20.100000000000001" customHeight="1" x14ac:dyDescent="0.15">
      <c r="A261" s="75">
        <f>IFERROR(IF(AND($L261="○", OR(TRIM($N261)="", $P261="", OR($Q261="",$AB261), AND($I$63="する",TRIM($S261)=""))),1001,0),3)</f>
        <v>0</v>
      </c>
      <c r="B261" s="75"/>
      <c r="C261" s="94"/>
      <c r="E261" s="275" t="s">
        <v>104</v>
      </c>
      <c r="F261" s="276" t="s">
        <v>149</v>
      </c>
      <c r="G261" s="277"/>
      <c r="H261" s="277"/>
      <c r="I261" s="277"/>
      <c r="J261" s="277"/>
      <c r="K261" s="278"/>
      <c r="L261" s="21"/>
      <c r="M261" s="16"/>
      <c r="N261" s="21"/>
      <c r="O261" s="23"/>
      <c r="P261" s="8"/>
      <c r="Q261" s="17"/>
      <c r="R261" s="18"/>
      <c r="S261" s="15"/>
      <c r="T261" s="16"/>
      <c r="U261" s="280"/>
      <c r="V261" s="281"/>
      <c r="W261" s="282"/>
      <c r="X261" s="100"/>
      <c r="Y261" s="100"/>
      <c r="Z261" s="99"/>
      <c r="AA261" s="236"/>
      <c r="AB261" s="274" t="b">
        <f t="shared" si="0"/>
        <v>1</v>
      </c>
    </row>
    <row r="262" spans="1:28" ht="20.100000000000001" customHeight="1" x14ac:dyDescent="0.15">
      <c r="A262" s="75">
        <f>IFERROR(IF(AND($L262="○", OR(TRIM($N262)="", $P262="", OR($Q262="",$AB262), AND($I$63="する",TRIM($S262)=""))),1001,0),3)</f>
        <v>0</v>
      </c>
      <c r="B262" s="75"/>
      <c r="C262" s="94"/>
      <c r="E262" s="275" t="s">
        <v>105</v>
      </c>
      <c r="F262" s="276" t="s">
        <v>150</v>
      </c>
      <c r="G262" s="277"/>
      <c r="H262" s="277"/>
      <c r="I262" s="277"/>
      <c r="J262" s="277"/>
      <c r="K262" s="278"/>
      <c r="L262" s="21"/>
      <c r="M262" s="16"/>
      <c r="N262" s="21"/>
      <c r="O262" s="23"/>
      <c r="P262" s="8"/>
      <c r="Q262" s="17"/>
      <c r="R262" s="18"/>
      <c r="S262" s="15"/>
      <c r="T262" s="16"/>
      <c r="U262" s="280"/>
      <c r="V262" s="281"/>
      <c r="W262" s="282"/>
      <c r="X262" s="100"/>
      <c r="Y262" s="100"/>
      <c r="Z262" s="99"/>
      <c r="AA262" s="133"/>
      <c r="AB262" s="274" t="b">
        <f t="shared" si="0"/>
        <v>1</v>
      </c>
    </row>
    <row r="263" spans="1:28" ht="20.100000000000001" customHeight="1" x14ac:dyDescent="0.15">
      <c r="A263" s="75">
        <f>IFERROR(IF(AND($L263="○", OR(TRIM($N263)="", $P263="", OR($Q263="",$AB263), AND($I$63="する",TRIM($S263)=""))),1001,0),3)</f>
        <v>0</v>
      </c>
      <c r="B263" s="75"/>
      <c r="C263" s="94"/>
      <c r="E263" s="275" t="s">
        <v>106</v>
      </c>
      <c r="F263" s="276" t="s">
        <v>151</v>
      </c>
      <c r="G263" s="277"/>
      <c r="H263" s="277"/>
      <c r="I263" s="277"/>
      <c r="J263" s="277"/>
      <c r="K263" s="278"/>
      <c r="L263" s="21"/>
      <c r="M263" s="16"/>
      <c r="N263" s="21"/>
      <c r="O263" s="23"/>
      <c r="P263" s="8"/>
      <c r="Q263" s="17"/>
      <c r="R263" s="18"/>
      <c r="S263" s="15"/>
      <c r="T263" s="16"/>
      <c r="U263" s="280"/>
      <c r="V263" s="281"/>
      <c r="W263" s="282"/>
      <c r="X263" s="100"/>
      <c r="Y263" s="100"/>
      <c r="Z263" s="99"/>
      <c r="AA263" s="236"/>
      <c r="AB263" s="274" t="b">
        <f t="shared" si="0"/>
        <v>1</v>
      </c>
    </row>
    <row r="264" spans="1:28" ht="20.100000000000001" customHeight="1" x14ac:dyDescent="0.15">
      <c r="A264" s="75">
        <f>IFERROR(IF(AND($L264="○", OR(TRIM($N264)="", $P264="", OR($Q264="",$AB264), AND($I$63="する",TRIM($S264)=""))),1001,0),3)</f>
        <v>0</v>
      </c>
      <c r="B264" s="75"/>
      <c r="C264" s="94"/>
      <c r="E264" s="275" t="s">
        <v>107</v>
      </c>
      <c r="F264" s="276" t="s">
        <v>152</v>
      </c>
      <c r="G264" s="277"/>
      <c r="H264" s="277"/>
      <c r="I264" s="277"/>
      <c r="J264" s="277"/>
      <c r="K264" s="278"/>
      <c r="L264" s="21"/>
      <c r="M264" s="16"/>
      <c r="N264" s="21"/>
      <c r="O264" s="23"/>
      <c r="P264" s="8"/>
      <c r="Q264" s="17"/>
      <c r="R264" s="18"/>
      <c r="S264" s="15"/>
      <c r="T264" s="16"/>
      <c r="U264" s="280"/>
      <c r="V264" s="281"/>
      <c r="W264" s="282"/>
      <c r="X264" s="100"/>
      <c r="Y264" s="100"/>
      <c r="Z264" s="99"/>
      <c r="AA264" s="236"/>
      <c r="AB264" s="274" t="b">
        <f t="shared" si="0"/>
        <v>1</v>
      </c>
    </row>
    <row r="265" spans="1:28" ht="20.100000000000001" customHeight="1" x14ac:dyDescent="0.15">
      <c r="A265" s="75">
        <f>IFERROR(IF(AND($L265="○", OR(TRIM($N265)="", $P265="", OR($Q265="",$AB265), AND($I$63="する",TRIM($S265)=""))),1001,0),3)</f>
        <v>0</v>
      </c>
      <c r="B265" s="75"/>
      <c r="C265" s="94"/>
      <c r="E265" s="275" t="s">
        <v>108</v>
      </c>
      <c r="F265" s="276" t="s">
        <v>153</v>
      </c>
      <c r="G265" s="277"/>
      <c r="H265" s="277"/>
      <c r="I265" s="277"/>
      <c r="J265" s="277"/>
      <c r="K265" s="278"/>
      <c r="L265" s="21"/>
      <c r="M265" s="16"/>
      <c r="N265" s="21"/>
      <c r="O265" s="23"/>
      <c r="P265" s="8"/>
      <c r="Q265" s="17"/>
      <c r="R265" s="18"/>
      <c r="S265" s="15"/>
      <c r="T265" s="16"/>
      <c r="U265" s="280"/>
      <c r="V265" s="281"/>
      <c r="W265" s="282"/>
      <c r="X265" s="100"/>
      <c r="Y265" s="100"/>
      <c r="Z265" s="99"/>
      <c r="AA265" s="236"/>
      <c r="AB265" s="274" t="b">
        <f t="shared" si="0"/>
        <v>1</v>
      </c>
    </row>
    <row r="266" spans="1:28" ht="20.100000000000001" customHeight="1" x14ac:dyDescent="0.15">
      <c r="A266" s="75">
        <f>IFERROR(IF(AND($L266="○", OR(TRIM($N266)="", $P266="", OR($Q266="",$AB266), AND($I$63="する",TRIM($S266)=""))),1001,0),3)</f>
        <v>0</v>
      </c>
      <c r="B266" s="75"/>
      <c r="C266" s="94"/>
      <c r="E266" s="275" t="s">
        <v>109</v>
      </c>
      <c r="F266" s="276" t="s">
        <v>154</v>
      </c>
      <c r="G266" s="277"/>
      <c r="H266" s="277"/>
      <c r="I266" s="277"/>
      <c r="J266" s="277"/>
      <c r="K266" s="278"/>
      <c r="L266" s="21"/>
      <c r="M266" s="16"/>
      <c r="N266" s="21"/>
      <c r="O266" s="23"/>
      <c r="P266" s="8"/>
      <c r="Q266" s="17"/>
      <c r="R266" s="18"/>
      <c r="S266" s="15"/>
      <c r="T266" s="16"/>
      <c r="U266" s="280"/>
      <c r="V266" s="281"/>
      <c r="W266" s="282"/>
      <c r="X266" s="100"/>
      <c r="Y266" s="100"/>
      <c r="Z266" s="99"/>
      <c r="AA266" s="236"/>
      <c r="AB266" s="274" t="b">
        <f t="shared" si="0"/>
        <v>1</v>
      </c>
    </row>
    <row r="267" spans="1:28" ht="20.100000000000001" customHeight="1" x14ac:dyDescent="0.15">
      <c r="A267" s="75">
        <f>IFERROR(IF(AND($L267="○", OR(TRIM($N267)="", $P267="", OR($Q267="",$AB267), AND($I$63="する",TRIM($S267)=""))),1001,0),3)</f>
        <v>0</v>
      </c>
      <c r="B267" s="75"/>
      <c r="C267" s="94"/>
      <c r="D267" s="95"/>
      <c r="E267" s="283" t="s">
        <v>110</v>
      </c>
      <c r="F267" s="284" t="s">
        <v>155</v>
      </c>
      <c r="G267" s="285"/>
      <c r="H267" s="285"/>
      <c r="I267" s="285"/>
      <c r="J267" s="285"/>
      <c r="K267" s="286"/>
      <c r="L267" s="13"/>
      <c r="M267" s="14"/>
      <c r="N267" s="13"/>
      <c r="O267" s="24"/>
      <c r="P267" s="11"/>
      <c r="Q267" s="19"/>
      <c r="R267" s="20"/>
      <c r="S267" s="22"/>
      <c r="T267" s="14"/>
      <c r="U267" s="287"/>
      <c r="V267" s="288"/>
      <c r="W267" s="289"/>
      <c r="X267" s="100"/>
      <c r="Z267" s="144"/>
      <c r="AB267" s="274" t="b">
        <f t="shared" si="0"/>
        <v>1</v>
      </c>
    </row>
    <row r="268" spans="1:28" ht="20.100000000000001" customHeight="1" x14ac:dyDescent="0.15">
      <c r="A268" s="75"/>
      <c r="B268" s="75"/>
      <c r="C268" s="114"/>
      <c r="D268" s="115"/>
      <c r="E268" s="115"/>
      <c r="F268" s="115"/>
      <c r="G268" s="115"/>
      <c r="H268" s="115"/>
      <c r="I268" s="116"/>
      <c r="J268" s="116"/>
      <c r="K268" s="117"/>
      <c r="L268" s="116"/>
      <c r="M268" s="116"/>
      <c r="N268" s="116"/>
      <c r="O268" s="116"/>
      <c r="P268" s="116"/>
      <c r="Q268" s="116"/>
      <c r="R268" s="116"/>
      <c r="S268" s="116"/>
      <c r="T268" s="116"/>
      <c r="U268" s="116"/>
      <c r="V268" s="116"/>
      <c r="W268" s="116"/>
      <c r="X268" s="116"/>
      <c r="Y268" s="146"/>
      <c r="Z268" s="118"/>
      <c r="AA268" s="133"/>
    </row>
    <row r="269" spans="1:28" ht="20.100000000000001" customHeight="1" x14ac:dyDescent="0.15"/>
    <row r="270" spans="1:28" ht="20.100000000000001" customHeight="1" x14ac:dyDescent="0.15"/>
    <row r="271" spans="1:28" ht="20.100000000000001" customHeight="1" x14ac:dyDescent="0.15">
      <c r="A271" s="75"/>
      <c r="B271" s="75"/>
      <c r="C271" s="87" t="s">
        <v>236</v>
      </c>
      <c r="D271" s="88"/>
      <c r="E271" s="88"/>
      <c r="F271" s="88"/>
      <c r="G271" s="88"/>
      <c r="H271" s="89"/>
      <c r="I271" s="231"/>
      <c r="L271" s="232"/>
      <c r="N271" s="133"/>
      <c r="P271" s="233"/>
      <c r="Q271" s="233"/>
      <c r="R271" s="233"/>
      <c r="S271" s="133"/>
      <c r="T271" s="133"/>
      <c r="U271" s="133"/>
      <c r="V271" s="133"/>
      <c r="W271" s="133"/>
      <c r="X271" s="133"/>
      <c r="Y271" s="133"/>
      <c r="AA271" s="133"/>
    </row>
    <row r="272" spans="1:28" ht="20.100000000000001" customHeight="1" x14ac:dyDescent="0.15">
      <c r="A272" s="75"/>
      <c r="B272" s="75"/>
      <c r="C272" s="90"/>
      <c r="D272" s="91"/>
      <c r="E272" s="91"/>
      <c r="F272" s="91"/>
      <c r="G272" s="91"/>
      <c r="H272" s="91"/>
      <c r="I272" s="91"/>
      <c r="J272" s="92"/>
      <c r="K272" s="92"/>
      <c r="L272" s="159"/>
      <c r="M272" s="159"/>
      <c r="N272" s="137"/>
      <c r="O272" s="137"/>
      <c r="P272" s="234"/>
      <c r="Q272" s="234"/>
      <c r="R272" s="234"/>
      <c r="S272" s="137"/>
      <c r="T272" s="137"/>
      <c r="U272" s="137"/>
      <c r="V272" s="137"/>
      <c r="W272" s="137"/>
      <c r="X272" s="137"/>
      <c r="Y272" s="137"/>
      <c r="Z272" s="93"/>
      <c r="AA272" s="133"/>
    </row>
    <row r="273" spans="1:27" ht="20.100000000000001" customHeight="1" x14ac:dyDescent="0.15">
      <c r="A273" s="75"/>
      <c r="B273" s="75"/>
      <c r="C273" s="90"/>
      <c r="D273" s="95">
        <v>1</v>
      </c>
      <c r="E273" s="70" t="s">
        <v>198</v>
      </c>
      <c r="G273" s="91"/>
      <c r="H273" s="91"/>
      <c r="I273" s="100"/>
      <c r="J273" s="100"/>
      <c r="K273" s="100"/>
      <c r="L273" s="100"/>
      <c r="M273" s="100"/>
      <c r="N273" s="100"/>
      <c r="O273" s="100"/>
      <c r="P273" s="100"/>
      <c r="Q273" s="100"/>
      <c r="R273" s="100"/>
      <c r="S273" s="100"/>
      <c r="T273" s="100"/>
      <c r="U273" s="100"/>
      <c r="V273" s="100"/>
      <c r="W273" s="100"/>
      <c r="X273" s="100"/>
      <c r="Y273" s="100"/>
      <c r="Z273" s="99"/>
    </row>
    <row r="274" spans="1:27" s="296" customFormat="1" ht="54.95" customHeight="1" x14ac:dyDescent="0.15">
      <c r="A274" s="290"/>
      <c r="B274" s="290"/>
      <c r="C274" s="291"/>
      <c r="D274" s="292"/>
      <c r="E274" s="293" t="s">
        <v>226</v>
      </c>
      <c r="F274" s="293"/>
      <c r="G274" s="293"/>
      <c r="H274" s="293"/>
      <c r="I274" s="293"/>
      <c r="J274" s="293"/>
      <c r="K274" s="293"/>
      <c r="L274" s="293"/>
      <c r="M274" s="293"/>
      <c r="N274" s="293"/>
      <c r="O274" s="293"/>
      <c r="P274" s="293"/>
      <c r="Q274" s="293"/>
      <c r="R274" s="293"/>
      <c r="S274" s="293"/>
      <c r="T274" s="293"/>
      <c r="U274" s="293"/>
      <c r="V274" s="293"/>
      <c r="W274" s="293"/>
      <c r="X274" s="293"/>
      <c r="Y274" s="294"/>
      <c r="Z274" s="295"/>
    </row>
    <row r="275" spans="1:27" ht="20.100000000000001" customHeight="1" x14ac:dyDescent="0.15">
      <c r="A275" s="75"/>
      <c r="B275" s="75"/>
      <c r="C275" s="103"/>
      <c r="D275" s="100"/>
      <c r="E275" s="297" t="s">
        <v>196</v>
      </c>
      <c r="F275" s="298"/>
      <c r="G275" s="298"/>
      <c r="H275" s="298"/>
      <c r="I275" s="298"/>
      <c r="J275" s="298"/>
      <c r="K275" s="299" t="s">
        <v>207</v>
      </c>
      <c r="L275" s="298"/>
      <c r="M275" s="298"/>
      <c r="N275" s="298"/>
      <c r="O275" s="298"/>
      <c r="P275" s="298"/>
      <c r="Q275" s="298"/>
      <c r="R275" s="300"/>
      <c r="S275" s="298" t="s">
        <v>197</v>
      </c>
      <c r="T275" s="298"/>
      <c r="U275" s="298"/>
      <c r="V275" s="298"/>
      <c r="W275" s="301"/>
      <c r="X275" s="302" t="s">
        <v>8</v>
      </c>
      <c r="Y275" s="100"/>
      <c r="Z275" s="99"/>
    </row>
    <row r="276" spans="1:27" ht="51.95" customHeight="1" x14ac:dyDescent="0.15">
      <c r="A276" s="75"/>
      <c r="B276" s="75"/>
      <c r="C276" s="94"/>
      <c r="D276" s="95"/>
      <c r="E276" s="303" t="s">
        <v>190</v>
      </c>
      <c r="F276" s="304" t="s">
        <v>254</v>
      </c>
      <c r="G276" s="305"/>
      <c r="H276" s="305"/>
      <c r="I276" s="305"/>
      <c r="J276" s="306"/>
      <c r="K276" s="307" t="str">
        <f>"魚沼市優良工事表彰要綱（平成23年魚沼市告示第44号）に基づき、定期申請年の3月31日の属する年度及びその前年度のいずれかの年度（"&amp;主観点日付1&amp;"）において、施工成績が特に優良な工事として表彰を受けた場合"</f>
        <v>魚沼市優良工事表彰要綱（平成23年魚沼市告示第44号）に基づき、定期申請年の3月31日の属する年度及びその前年度のいずれかの年度（令和6年4月1日～令和8年3月31日）において、施工成績が特に優良な工事として表彰を受けた場合</v>
      </c>
      <c r="L276" s="308"/>
      <c r="M276" s="308"/>
      <c r="N276" s="308"/>
      <c r="O276" s="308"/>
      <c r="P276" s="308"/>
      <c r="Q276" s="308"/>
      <c r="R276" s="309"/>
      <c r="S276" s="310" t="s">
        <v>204</v>
      </c>
      <c r="T276" s="311"/>
      <c r="U276" s="311"/>
      <c r="V276" s="311"/>
      <c r="W276" s="312"/>
      <c r="X276" s="3"/>
      <c r="Y276" s="100"/>
      <c r="Z276" s="99"/>
    </row>
    <row r="277" spans="1:27" ht="45" customHeight="1" x14ac:dyDescent="0.15">
      <c r="A277" s="75"/>
      <c r="B277" s="75"/>
      <c r="C277" s="94"/>
      <c r="D277" s="95"/>
      <c r="E277" s="313" t="s">
        <v>191</v>
      </c>
      <c r="F277" s="314" t="s">
        <v>243</v>
      </c>
      <c r="G277" s="315"/>
      <c r="H277" s="315"/>
      <c r="I277" s="315"/>
      <c r="J277" s="316"/>
      <c r="K277" s="317" t="s">
        <v>244</v>
      </c>
      <c r="L277" s="318"/>
      <c r="M277" s="318"/>
      <c r="N277" s="318"/>
      <c r="O277" s="318"/>
      <c r="P277" s="318"/>
      <c r="Q277" s="318"/>
      <c r="R277" s="319"/>
      <c r="S277" s="320" t="s">
        <v>245</v>
      </c>
      <c r="T277" s="321"/>
      <c r="U277" s="321"/>
      <c r="V277" s="321"/>
      <c r="W277" s="322"/>
      <c r="X277" s="12"/>
      <c r="Y277" s="100"/>
      <c r="Z277" s="99"/>
    </row>
    <row r="278" spans="1:27" ht="51.95" customHeight="1" x14ac:dyDescent="0.15">
      <c r="A278" s="75"/>
      <c r="B278" s="75"/>
      <c r="C278" s="94"/>
      <c r="D278" s="95"/>
      <c r="E278" s="323" t="s">
        <v>192</v>
      </c>
      <c r="F278" s="324" t="s">
        <v>246</v>
      </c>
      <c r="G278" s="325"/>
      <c r="H278" s="325"/>
      <c r="I278" s="325"/>
      <c r="J278" s="326"/>
      <c r="K278" s="317" t="s">
        <v>247</v>
      </c>
      <c r="L278" s="318"/>
      <c r="M278" s="318"/>
      <c r="N278" s="318"/>
      <c r="O278" s="318"/>
      <c r="P278" s="318"/>
      <c r="Q278" s="318"/>
      <c r="R278" s="319"/>
      <c r="S278" s="320" t="s">
        <v>245</v>
      </c>
      <c r="T278" s="321"/>
      <c r="U278" s="321"/>
      <c r="V278" s="321"/>
      <c r="W278" s="322"/>
      <c r="X278" s="12"/>
      <c r="Y278" s="100"/>
      <c r="Z278" s="99"/>
    </row>
    <row r="279" spans="1:27" ht="51.75" customHeight="1" x14ac:dyDescent="0.15">
      <c r="A279" s="75"/>
      <c r="B279" s="75"/>
      <c r="C279" s="103"/>
      <c r="D279" s="100"/>
      <c r="E279" s="313" t="s">
        <v>193</v>
      </c>
      <c r="F279" s="324" t="s">
        <v>248</v>
      </c>
      <c r="G279" s="325"/>
      <c r="H279" s="325"/>
      <c r="I279" s="325"/>
      <c r="J279" s="326"/>
      <c r="K279" s="317" t="s">
        <v>249</v>
      </c>
      <c r="L279" s="318"/>
      <c r="M279" s="318"/>
      <c r="N279" s="318"/>
      <c r="O279" s="318"/>
      <c r="P279" s="318"/>
      <c r="Q279" s="318"/>
      <c r="R279" s="319"/>
      <c r="S279" s="317" t="s">
        <v>258</v>
      </c>
      <c r="T279" s="318"/>
      <c r="U279" s="318"/>
      <c r="V279" s="318"/>
      <c r="W279" s="327"/>
      <c r="X279" s="12"/>
      <c r="Y279" s="100"/>
      <c r="Z279" s="99"/>
    </row>
    <row r="280" spans="1:27" ht="39.950000000000003" customHeight="1" x14ac:dyDescent="0.15">
      <c r="A280" s="75"/>
      <c r="B280" s="75"/>
      <c r="C280" s="94"/>
      <c r="D280" s="95"/>
      <c r="E280" s="323" t="s">
        <v>194</v>
      </c>
      <c r="F280" s="324" t="s">
        <v>205</v>
      </c>
      <c r="G280" s="325"/>
      <c r="H280" s="325"/>
      <c r="I280" s="325"/>
      <c r="J280" s="326"/>
      <c r="K280" s="317" t="s">
        <v>206</v>
      </c>
      <c r="L280" s="318"/>
      <c r="M280" s="318"/>
      <c r="N280" s="318"/>
      <c r="O280" s="318"/>
      <c r="P280" s="318"/>
      <c r="Q280" s="318"/>
      <c r="R280" s="319"/>
      <c r="S280" s="320" t="s">
        <v>203</v>
      </c>
      <c r="T280" s="321"/>
      <c r="U280" s="321"/>
      <c r="V280" s="321"/>
      <c r="W280" s="322"/>
      <c r="X280" s="12"/>
      <c r="Z280" s="99"/>
    </row>
    <row r="281" spans="1:27" ht="51.75" customHeight="1" x14ac:dyDescent="0.15">
      <c r="A281" s="75"/>
      <c r="B281" s="75"/>
      <c r="C281" s="94"/>
      <c r="D281" s="95"/>
      <c r="E281" s="328" t="s">
        <v>195</v>
      </c>
      <c r="F281" s="329" t="s">
        <v>257</v>
      </c>
      <c r="G281" s="330"/>
      <c r="H281" s="330"/>
      <c r="I281" s="330"/>
      <c r="J281" s="331"/>
      <c r="K281" s="332" t="str">
        <f>"定期申請年の前年の9月30日以前2年間（"&amp;主観点日付2&amp;"）において、魚沼市内の営業所で連続する2営業日以上の就業体験又は専門の実践的な技術及び技能の習得を目指す職場実習の機会を提供した場合"</f>
        <v>定期申請年の前年の9月30日以前2年間（令和5年10月1日～令和7年9月30日）において、魚沼市内の営業所で連続する2営業日以上の就業体験又は専門の実践的な技術及び技能の習得を目指す職場実習の機会を提供した場合</v>
      </c>
      <c r="L281" s="333"/>
      <c r="M281" s="333"/>
      <c r="N281" s="333"/>
      <c r="O281" s="333"/>
      <c r="P281" s="333"/>
      <c r="Q281" s="333"/>
      <c r="R281" s="334"/>
      <c r="S281" s="335" t="s">
        <v>250</v>
      </c>
      <c r="T281" s="336"/>
      <c r="U281" s="336"/>
      <c r="V281" s="336"/>
      <c r="W281" s="337"/>
      <c r="X281" s="4"/>
      <c r="Y281" s="100"/>
      <c r="Z281" s="99"/>
    </row>
    <row r="282" spans="1:27" ht="20.100000000000001" customHeight="1" x14ac:dyDescent="0.15">
      <c r="A282" s="75"/>
      <c r="B282" s="75"/>
      <c r="C282" s="114"/>
      <c r="D282" s="115"/>
      <c r="E282" s="115"/>
      <c r="F282" s="115"/>
      <c r="G282" s="115"/>
      <c r="H282" s="115"/>
      <c r="I282" s="116"/>
      <c r="J282" s="116"/>
      <c r="K282" s="117"/>
      <c r="L282" s="116"/>
      <c r="M282" s="116"/>
      <c r="N282" s="116"/>
      <c r="O282" s="116"/>
      <c r="P282" s="116"/>
      <c r="Q282" s="116"/>
      <c r="R282" s="116"/>
      <c r="S282" s="116"/>
      <c r="T282" s="116"/>
      <c r="U282" s="116"/>
      <c r="V282" s="116"/>
      <c r="W282" s="116"/>
      <c r="X282" s="116"/>
      <c r="Y282" s="146"/>
      <c r="Z282" s="118"/>
      <c r="AA282" s="133"/>
    </row>
    <row r="283" spans="1:27" ht="20.100000000000001" customHeight="1" x14ac:dyDescent="0.15"/>
  </sheetData>
  <sheetProtection algorithmName="SHA-512" hashValue="vsPTMMEQDkdc/ZIxOT5HmSHIKckxFZ+hXg3Ia/CQ7k4adq+w7871tdS9Fj5YbCfRsyzqyJq31yZvJ3G7REnufg==" saltValue="wvy4N9A/wFC4hFe+6cyRGw==" spinCount="100000" sheet="1" objects="1" scenarios="1"/>
  <dataConsolidate/>
  <mergeCells count="255">
    <mergeCell ref="J78:W78"/>
    <mergeCell ref="S281:W281"/>
    <mergeCell ref="L237:M238"/>
    <mergeCell ref="Q237:R238"/>
    <mergeCell ref="S237:T238"/>
    <mergeCell ref="K276:R276"/>
    <mergeCell ref="K277:R277"/>
    <mergeCell ref="K278:R278"/>
    <mergeCell ref="K279:R279"/>
    <mergeCell ref="K280:R280"/>
    <mergeCell ref="K281:R281"/>
    <mergeCell ref="F276:J276"/>
    <mergeCell ref="F277:J277"/>
    <mergeCell ref="F278:J278"/>
    <mergeCell ref="F279:J279"/>
    <mergeCell ref="F280:J280"/>
    <mergeCell ref="F281:J281"/>
    <mergeCell ref="S242:T242"/>
    <mergeCell ref="Q243:R243"/>
    <mergeCell ref="S277:W277"/>
    <mergeCell ref="S278:W278"/>
    <mergeCell ref="S279:W279"/>
    <mergeCell ref="S280:W280"/>
    <mergeCell ref="Q255:R255"/>
    <mergeCell ref="Q259:R259"/>
    <mergeCell ref="Q256:R256"/>
    <mergeCell ref="Q257:R257"/>
    <mergeCell ref="Q258:R258"/>
    <mergeCell ref="S259:T259"/>
    <mergeCell ref="S258:T258"/>
    <mergeCell ref="S255:T255"/>
    <mergeCell ref="S256:T256"/>
    <mergeCell ref="S257:T257"/>
    <mergeCell ref="S247:T247"/>
    <mergeCell ref="S248:T248"/>
    <mergeCell ref="S249:T249"/>
    <mergeCell ref="S250:T250"/>
    <mergeCell ref="S251:T251"/>
    <mergeCell ref="S252:T252"/>
    <mergeCell ref="L253:M253"/>
    <mergeCell ref="L254:M254"/>
    <mergeCell ref="L250:M250"/>
    <mergeCell ref="Q250:R250"/>
    <mergeCell ref="Q251:R251"/>
    <mergeCell ref="Q252:R252"/>
    <mergeCell ref="Q247:R247"/>
    <mergeCell ref="Q248:R248"/>
    <mergeCell ref="S254:T254"/>
    <mergeCell ref="S253:T253"/>
    <mergeCell ref="Q253:R253"/>
    <mergeCell ref="Q254:R254"/>
    <mergeCell ref="S244:T244"/>
    <mergeCell ref="S245:T245"/>
    <mergeCell ref="S246:T246"/>
    <mergeCell ref="E236:Y236"/>
    <mergeCell ref="C271:H271"/>
    <mergeCell ref="E274:X274"/>
    <mergeCell ref="Q249:R249"/>
    <mergeCell ref="L246:M246"/>
    <mergeCell ref="L245:M245"/>
    <mergeCell ref="L249:M249"/>
    <mergeCell ref="L248:M248"/>
    <mergeCell ref="L247:M247"/>
    <mergeCell ref="L244:M244"/>
    <mergeCell ref="Q244:R244"/>
    <mergeCell ref="Q245:R245"/>
    <mergeCell ref="Q246:R246"/>
    <mergeCell ref="S243:T243"/>
    <mergeCell ref="Q241:R241"/>
    <mergeCell ref="Q242:R242"/>
    <mergeCell ref="S240:T240"/>
    <mergeCell ref="Q240:R240"/>
    <mergeCell ref="S241:T241"/>
    <mergeCell ref="L243:M243"/>
    <mergeCell ref="L242:M242"/>
    <mergeCell ref="L241:M241"/>
    <mergeCell ref="L252:M252"/>
    <mergeCell ref="L251:M251"/>
    <mergeCell ref="I157:Y157"/>
    <mergeCell ref="C150:H150"/>
    <mergeCell ref="I153:M153"/>
    <mergeCell ref="I161:M161"/>
    <mergeCell ref="E201:J201"/>
    <mergeCell ref="K201:M201"/>
    <mergeCell ref="N201:V201"/>
    <mergeCell ref="W201:X201"/>
    <mergeCell ref="I163:Y163"/>
    <mergeCell ref="W199:Y199"/>
    <mergeCell ref="E199:J199"/>
    <mergeCell ref="K199:M199"/>
    <mergeCell ref="N199:V199"/>
    <mergeCell ref="E198:J198"/>
    <mergeCell ref="K198:M198"/>
    <mergeCell ref="N198:V198"/>
    <mergeCell ref="E200:J200"/>
    <mergeCell ref="K200:M200"/>
    <mergeCell ref="N200:V200"/>
    <mergeCell ref="C174:H174"/>
    <mergeCell ref="I192:M192"/>
    <mergeCell ref="I194:M194"/>
    <mergeCell ref="E197:Y197"/>
    <mergeCell ref="D176:Y176"/>
    <mergeCell ref="I159:M159"/>
    <mergeCell ref="I212:M212"/>
    <mergeCell ref="N203:V203"/>
    <mergeCell ref="I207:M207"/>
    <mergeCell ref="O207:Q207"/>
    <mergeCell ref="I209:M209"/>
    <mergeCell ref="J206:W206"/>
    <mergeCell ref="E202:J202"/>
    <mergeCell ref="K202:M203"/>
    <mergeCell ref="N202:V202"/>
    <mergeCell ref="W203:X203"/>
    <mergeCell ref="I205:M205"/>
    <mergeCell ref="E212:H212"/>
    <mergeCell ref="W198:Y198"/>
    <mergeCell ref="I177:Y177"/>
    <mergeCell ref="I179:Y179"/>
    <mergeCell ref="I181:Y181"/>
    <mergeCell ref="I183:Y183"/>
    <mergeCell ref="I185:Y185"/>
    <mergeCell ref="I79:Y79"/>
    <mergeCell ref="I81:Y81"/>
    <mergeCell ref="I83:M83"/>
    <mergeCell ref="I85:M85"/>
    <mergeCell ref="I87:Y87"/>
    <mergeCell ref="C109:H109"/>
    <mergeCell ref="I122:M122"/>
    <mergeCell ref="I124:M124"/>
    <mergeCell ref="I126:Y126"/>
    <mergeCell ref="J125:Y125"/>
    <mergeCell ref="N239:O239"/>
    <mergeCell ref="N240:O240"/>
    <mergeCell ref="I231:M231"/>
    <mergeCell ref="W200:Y200"/>
    <mergeCell ref="S239:T239"/>
    <mergeCell ref="W202:X202"/>
    <mergeCell ref="E203:J203"/>
    <mergeCell ref="I165:M165"/>
    <mergeCell ref="I167:M167"/>
    <mergeCell ref="J193:Y193"/>
    <mergeCell ref="J195:Y195"/>
    <mergeCell ref="C228:H228"/>
    <mergeCell ref="Q239:R239"/>
    <mergeCell ref="E216:H216"/>
    <mergeCell ref="I216:M216"/>
    <mergeCell ref="I218:M218"/>
    <mergeCell ref="P237:P238"/>
    <mergeCell ref="N237:O238"/>
    <mergeCell ref="L240:M240"/>
    <mergeCell ref="L239:M239"/>
    <mergeCell ref="E237:K238"/>
    <mergeCell ref="J219:Y219"/>
    <mergeCell ref="J232:Y232"/>
    <mergeCell ref="I233:M233"/>
    <mergeCell ref="W1:Z1"/>
    <mergeCell ref="C13:H13"/>
    <mergeCell ref="E15:H15"/>
    <mergeCell ref="J15:Y15"/>
    <mergeCell ref="I20:M20"/>
    <mergeCell ref="I22:Y22"/>
    <mergeCell ref="I36:M36"/>
    <mergeCell ref="I38:Y38"/>
    <mergeCell ref="I40:M40"/>
    <mergeCell ref="I24:Y24"/>
    <mergeCell ref="I26:Y26"/>
    <mergeCell ref="I28:Y28"/>
    <mergeCell ref="I30:Y30"/>
    <mergeCell ref="I32:Y32"/>
    <mergeCell ref="I34:M34"/>
    <mergeCell ref="J29:W29"/>
    <mergeCell ref="J27:X27"/>
    <mergeCell ref="C3:X3"/>
    <mergeCell ref="C60:H60"/>
    <mergeCell ref="I63:M63"/>
    <mergeCell ref="I69:M69"/>
    <mergeCell ref="D111:Y111"/>
    <mergeCell ref="E213:H213"/>
    <mergeCell ref="I213:M213"/>
    <mergeCell ref="E214:H214"/>
    <mergeCell ref="I214:M214"/>
    <mergeCell ref="E215:H215"/>
    <mergeCell ref="I215:M215"/>
    <mergeCell ref="I71:Y71"/>
    <mergeCell ref="I73:Y73"/>
    <mergeCell ref="J74:Y74"/>
    <mergeCell ref="I75:Y75"/>
    <mergeCell ref="J76:Y76"/>
    <mergeCell ref="I77:Y77"/>
    <mergeCell ref="I120:Y120"/>
    <mergeCell ref="I112:Y112"/>
    <mergeCell ref="I114:Y114"/>
    <mergeCell ref="I116:Y116"/>
    <mergeCell ref="I118:M118"/>
    <mergeCell ref="I155:Y155"/>
    <mergeCell ref="I169:Y169"/>
    <mergeCell ref="C190:H190"/>
    <mergeCell ref="N241:O241"/>
    <mergeCell ref="N242:O242"/>
    <mergeCell ref="N243:O243"/>
    <mergeCell ref="N244:O244"/>
    <mergeCell ref="N245:O245"/>
    <mergeCell ref="N246:O246"/>
    <mergeCell ref="N247:O247"/>
    <mergeCell ref="N248:O248"/>
    <mergeCell ref="L259:M259"/>
    <mergeCell ref="N249:O249"/>
    <mergeCell ref="N250:O250"/>
    <mergeCell ref="N251:O251"/>
    <mergeCell ref="N252:O252"/>
    <mergeCell ref="N253:O253"/>
    <mergeCell ref="N254:O254"/>
    <mergeCell ref="L257:M257"/>
    <mergeCell ref="L256:M256"/>
    <mergeCell ref="L255:M255"/>
    <mergeCell ref="L258:M258"/>
    <mergeCell ref="N258:O258"/>
    <mergeCell ref="N259:O259"/>
    <mergeCell ref="N255:O255"/>
    <mergeCell ref="N256:O256"/>
    <mergeCell ref="N257:O257"/>
    <mergeCell ref="Q260:R260"/>
    <mergeCell ref="S260:T260"/>
    <mergeCell ref="S261:T261"/>
    <mergeCell ref="L263:M263"/>
    <mergeCell ref="L262:M262"/>
    <mergeCell ref="Q262:R262"/>
    <mergeCell ref="Q263:R263"/>
    <mergeCell ref="Q264:R264"/>
    <mergeCell ref="S262:T262"/>
    <mergeCell ref="S263:T263"/>
    <mergeCell ref="S276:W276"/>
    <mergeCell ref="U237:W237"/>
    <mergeCell ref="L267:M267"/>
    <mergeCell ref="S265:T265"/>
    <mergeCell ref="S266:T266"/>
    <mergeCell ref="Q265:R265"/>
    <mergeCell ref="Q266:R266"/>
    <mergeCell ref="Q267:R267"/>
    <mergeCell ref="L266:M266"/>
    <mergeCell ref="L265:M265"/>
    <mergeCell ref="S267:T267"/>
    <mergeCell ref="N265:O265"/>
    <mergeCell ref="N266:O266"/>
    <mergeCell ref="N267:O267"/>
    <mergeCell ref="S264:T264"/>
    <mergeCell ref="L260:M260"/>
    <mergeCell ref="Q261:R261"/>
    <mergeCell ref="L264:M264"/>
    <mergeCell ref="L261:M261"/>
    <mergeCell ref="N260:O260"/>
    <mergeCell ref="N261:O261"/>
    <mergeCell ref="N262:O262"/>
    <mergeCell ref="N263:O263"/>
    <mergeCell ref="N264:O264"/>
  </mergeCells>
  <phoneticPr fontId="4"/>
  <conditionalFormatting sqref="I20:M20">
    <cfRule type="expression" dxfId="202" priority="203" stopIfTrue="1">
      <formula>$A20&lt;&gt;0</formula>
    </cfRule>
  </conditionalFormatting>
  <conditionalFormatting sqref="I22:Y22">
    <cfRule type="expression" dxfId="201" priority="202" stopIfTrue="1">
      <formula>$A22&lt;&gt;0</formula>
    </cfRule>
  </conditionalFormatting>
  <conditionalFormatting sqref="I24:Y24">
    <cfRule type="expression" dxfId="200" priority="201" stopIfTrue="1">
      <formula>$A24&lt;&gt;0</formula>
    </cfRule>
  </conditionalFormatting>
  <conditionalFormatting sqref="I26:Y26">
    <cfRule type="expression" dxfId="199" priority="200" stopIfTrue="1">
      <formula>$A26&lt;&gt;0</formula>
    </cfRule>
  </conditionalFormatting>
  <conditionalFormatting sqref="I28:Y28">
    <cfRule type="expression" dxfId="198" priority="199" stopIfTrue="1">
      <formula>$A28&lt;&gt;0</formula>
    </cfRule>
  </conditionalFormatting>
  <conditionalFormatting sqref="I30:Y30">
    <cfRule type="expression" dxfId="197" priority="198" stopIfTrue="1">
      <formula>$A30&lt;&gt;0</formula>
    </cfRule>
  </conditionalFormatting>
  <conditionalFormatting sqref="I32:Y32">
    <cfRule type="expression" dxfId="196" priority="197" stopIfTrue="1">
      <formula>$A32&lt;&gt;0</formula>
    </cfRule>
  </conditionalFormatting>
  <conditionalFormatting sqref="I34:M34">
    <cfRule type="expression" dxfId="195" priority="196" stopIfTrue="1">
      <formula>$A34&lt;&gt;0</formula>
    </cfRule>
  </conditionalFormatting>
  <conditionalFormatting sqref="I36:M36">
    <cfRule type="expression" dxfId="194" priority="195" stopIfTrue="1">
      <formula>$A36&lt;&gt;0</formula>
    </cfRule>
  </conditionalFormatting>
  <conditionalFormatting sqref="I38:Y38">
    <cfRule type="expression" dxfId="193" priority="194" stopIfTrue="1">
      <formula>$A38&lt;&gt;0</formula>
    </cfRule>
  </conditionalFormatting>
  <conditionalFormatting sqref="I40:M40">
    <cfRule type="expression" dxfId="192" priority="193" stopIfTrue="1">
      <formula>$A40&lt;&gt;0</formula>
    </cfRule>
  </conditionalFormatting>
  <conditionalFormatting sqref="I63:M63">
    <cfRule type="expression" dxfId="191" priority="192" stopIfTrue="1">
      <formula>$A63&lt;&gt;0</formula>
    </cfRule>
  </conditionalFormatting>
  <conditionalFormatting sqref="I69:M69">
    <cfRule type="expression" dxfId="190" priority="191" stopIfTrue="1">
      <formula>$A69&lt;&gt;0</formula>
    </cfRule>
  </conditionalFormatting>
  <conditionalFormatting sqref="I71:Y71">
    <cfRule type="expression" dxfId="189" priority="190" stopIfTrue="1">
      <formula>$A71&lt;&gt;0</formula>
    </cfRule>
  </conditionalFormatting>
  <conditionalFormatting sqref="I73:Y73">
    <cfRule type="expression" dxfId="188" priority="189" stopIfTrue="1">
      <formula>$A73&lt;&gt;0</formula>
    </cfRule>
  </conditionalFormatting>
  <conditionalFormatting sqref="I75:Y75">
    <cfRule type="expression" dxfId="187" priority="188" stopIfTrue="1">
      <formula>$A75&lt;&gt;0</formula>
    </cfRule>
  </conditionalFormatting>
  <conditionalFormatting sqref="I77:Y77">
    <cfRule type="expression" dxfId="186" priority="187" stopIfTrue="1">
      <formula>$A77&lt;&gt;0</formula>
    </cfRule>
  </conditionalFormatting>
  <conditionalFormatting sqref="I79:Y79">
    <cfRule type="expression" dxfId="185" priority="186" stopIfTrue="1">
      <formula>$A79&lt;&gt;0</formula>
    </cfRule>
  </conditionalFormatting>
  <conditionalFormatting sqref="I81:Y81">
    <cfRule type="expression" dxfId="184" priority="185" stopIfTrue="1">
      <formula>$A81&lt;&gt;0</formula>
    </cfRule>
  </conditionalFormatting>
  <conditionalFormatting sqref="I83:M83">
    <cfRule type="expression" dxfId="183" priority="184" stopIfTrue="1">
      <formula>$A83&lt;&gt;0</formula>
    </cfRule>
  </conditionalFormatting>
  <conditionalFormatting sqref="P83">
    <cfRule type="expression" dxfId="182" priority="183" stopIfTrue="1">
      <formula>$A84&lt;&gt;0</formula>
    </cfRule>
  </conditionalFormatting>
  <conditionalFormatting sqref="I85:M85">
    <cfRule type="expression" dxfId="181" priority="182" stopIfTrue="1">
      <formula>$A85&lt;&gt;0</formula>
    </cfRule>
  </conditionalFormatting>
  <conditionalFormatting sqref="I87:Y87">
    <cfRule type="expression" dxfId="180" priority="181" stopIfTrue="1">
      <formula>$A87&lt;&gt;0</formula>
    </cfRule>
  </conditionalFormatting>
  <conditionalFormatting sqref="I114:Y114">
    <cfRule type="expression" dxfId="179" priority="180" stopIfTrue="1">
      <formula>$A114&lt;&gt;0</formula>
    </cfRule>
  </conditionalFormatting>
  <conditionalFormatting sqref="I116:Y116">
    <cfRule type="expression" dxfId="178" priority="179" stopIfTrue="1">
      <formula>$A116&lt;&gt;0</formula>
    </cfRule>
  </conditionalFormatting>
  <conditionalFormatting sqref="I120:Y120">
    <cfRule type="expression" dxfId="177" priority="178" stopIfTrue="1">
      <formula>$A120&lt;&gt;0</formula>
    </cfRule>
  </conditionalFormatting>
  <conditionalFormatting sqref="I122:M122">
    <cfRule type="expression" dxfId="176" priority="177" stopIfTrue="1">
      <formula>$A122&lt;&gt;0</formula>
    </cfRule>
  </conditionalFormatting>
  <conditionalFormatting sqref="I124:M124">
    <cfRule type="expression" dxfId="175" priority="176" stopIfTrue="1">
      <formula>$A124&lt;&gt;0</formula>
    </cfRule>
  </conditionalFormatting>
  <conditionalFormatting sqref="I126:Y126">
    <cfRule type="expression" dxfId="174" priority="175" stopIfTrue="1">
      <formula>$A126&lt;&gt;0</formula>
    </cfRule>
  </conditionalFormatting>
  <conditionalFormatting sqref="I153:M153">
    <cfRule type="expression" dxfId="173" priority="174" stopIfTrue="1">
      <formula>$A153&lt;&gt;0</formula>
    </cfRule>
  </conditionalFormatting>
  <conditionalFormatting sqref="I155:Y155">
    <cfRule type="expression" dxfId="172" priority="173" stopIfTrue="1">
      <formula>$A155&lt;&gt;0</formula>
    </cfRule>
  </conditionalFormatting>
  <conditionalFormatting sqref="I157:Y157">
    <cfRule type="expression" dxfId="171" priority="172" stopIfTrue="1">
      <formula>$A157&lt;&gt;0</formula>
    </cfRule>
  </conditionalFormatting>
  <conditionalFormatting sqref="I159:M159">
    <cfRule type="expression" dxfId="170" priority="171" stopIfTrue="1">
      <formula>$A159&lt;&gt;0</formula>
    </cfRule>
  </conditionalFormatting>
  <conditionalFormatting sqref="I161:M161">
    <cfRule type="expression" dxfId="169" priority="170" stopIfTrue="1">
      <formula>$A161&lt;&gt;0</formula>
    </cfRule>
  </conditionalFormatting>
  <conditionalFormatting sqref="I163:Y163">
    <cfRule type="expression" dxfId="168" priority="169" stopIfTrue="1">
      <formula>$A163&lt;&gt;0</formula>
    </cfRule>
  </conditionalFormatting>
  <conditionalFormatting sqref="I165:M165">
    <cfRule type="expression" dxfId="167" priority="168" stopIfTrue="1">
      <formula>$A165&lt;&gt;0</formula>
    </cfRule>
  </conditionalFormatting>
  <conditionalFormatting sqref="I167:M167">
    <cfRule type="expression" dxfId="166" priority="167" stopIfTrue="1">
      <formula>$A167&lt;&gt;0</formula>
    </cfRule>
  </conditionalFormatting>
  <conditionalFormatting sqref="I169:Y169">
    <cfRule type="expression" dxfId="165" priority="166" stopIfTrue="1">
      <formula>$A169&lt;&gt;0</formula>
    </cfRule>
  </conditionalFormatting>
  <conditionalFormatting sqref="K199:M199">
    <cfRule type="expression" dxfId="164" priority="165" stopIfTrue="1">
      <formula>$A198&lt;&gt;0</formula>
    </cfRule>
  </conditionalFormatting>
  <conditionalFormatting sqref="K200:M200">
    <cfRule type="expression" dxfId="163" priority="164" stopIfTrue="1">
      <formula>$A198&lt;&gt;0</formula>
    </cfRule>
  </conditionalFormatting>
  <conditionalFormatting sqref="N200:V200">
    <cfRule type="expression" dxfId="162" priority="163" stopIfTrue="1">
      <formula>$A200&lt;&gt;0</formula>
    </cfRule>
  </conditionalFormatting>
  <conditionalFormatting sqref="K201:M201">
    <cfRule type="expression" dxfId="161" priority="162" stopIfTrue="1">
      <formula>$A198&lt;&gt;0</formula>
    </cfRule>
  </conditionalFormatting>
  <conditionalFormatting sqref="N201:V201">
    <cfRule type="expression" dxfId="160" priority="161" stopIfTrue="1">
      <formula>$A201&lt;&gt;0</formula>
    </cfRule>
  </conditionalFormatting>
  <conditionalFormatting sqref="K202:M203">
    <cfRule type="expression" dxfId="159" priority="160" stopIfTrue="1">
      <formula>$A198&lt;&gt;0</formula>
    </cfRule>
  </conditionalFormatting>
  <conditionalFormatting sqref="N202:V202">
    <cfRule type="expression" dxfId="158" priority="159" stopIfTrue="1">
      <formula>AND($A202&lt;&gt;0,TRIM($N202)="")</formula>
    </cfRule>
  </conditionalFormatting>
  <conditionalFormatting sqref="W202:X202">
    <cfRule type="expression" dxfId="157" priority="158" stopIfTrue="1">
      <formula>AND($A202&lt;&gt;0,TRIM($W202)="")</formula>
    </cfRule>
  </conditionalFormatting>
  <conditionalFormatting sqref="I205:M205">
    <cfRule type="expression" dxfId="156" priority="157" stopIfTrue="1">
      <formula>$A205&lt;&gt;0</formula>
    </cfRule>
  </conditionalFormatting>
  <conditionalFormatting sqref="I212:M212">
    <cfRule type="expression" dxfId="155" priority="156" stopIfTrue="1">
      <formula>$A212&lt;&gt;0</formula>
    </cfRule>
  </conditionalFormatting>
  <conditionalFormatting sqref="I213:M213">
    <cfRule type="expression" dxfId="154" priority="155" stopIfTrue="1">
      <formula>$A213&lt;&gt;0</formula>
    </cfRule>
  </conditionalFormatting>
  <conditionalFormatting sqref="I214:M214">
    <cfRule type="expression" dxfId="153" priority="154" stopIfTrue="1">
      <formula>$A214&lt;&gt;0</formula>
    </cfRule>
  </conditionalFormatting>
  <conditionalFormatting sqref="I216:M216">
    <cfRule type="expression" dxfId="152" priority="153" stopIfTrue="1">
      <formula>$A216&lt;&gt;0</formula>
    </cfRule>
  </conditionalFormatting>
  <conditionalFormatting sqref="I231:M231">
    <cfRule type="expression" dxfId="151" priority="152" stopIfTrue="1">
      <formula>TRIM($I231)=""</formula>
    </cfRule>
  </conditionalFormatting>
  <conditionalFormatting sqref="P231">
    <cfRule type="expression" dxfId="150" priority="151" stopIfTrue="1">
      <formula>OR(NOT(ISNUMBER(VALUE($P231))), TRIM($P231)="", LEN($P231)&lt;&gt;6)</formula>
    </cfRule>
  </conditionalFormatting>
  <conditionalFormatting sqref="I233:M233">
    <cfRule type="expression" dxfId="149" priority="150" stopIfTrue="1">
      <formula>$A233&lt;&gt;0</formula>
    </cfRule>
  </conditionalFormatting>
  <conditionalFormatting sqref="L239:M239">
    <cfRule type="expression" dxfId="148" priority="149" stopIfTrue="1">
      <formula>希望&lt;&gt;0</formula>
    </cfRule>
  </conditionalFormatting>
  <conditionalFormatting sqref="N239:O239">
    <cfRule type="expression" dxfId="147" priority="148" stopIfTrue="1">
      <formula>AND($A239&lt;&gt;0, TRIM($N239)="")</formula>
    </cfRule>
  </conditionalFormatting>
  <conditionalFormatting sqref="P239">
    <cfRule type="expression" dxfId="146" priority="147" stopIfTrue="1">
      <formula>AND($A239&lt;&gt;0, $P239="")</formula>
    </cfRule>
  </conditionalFormatting>
  <conditionalFormatting sqref="Q239:R239">
    <cfRule type="expression" dxfId="145" priority="146" stopIfTrue="1">
      <formula>AND($A239&lt;&gt;0, OR($Q239="", $AB239))</formula>
    </cfRule>
  </conditionalFormatting>
  <conditionalFormatting sqref="S239:T239">
    <cfRule type="expression" dxfId="144" priority="145" stopIfTrue="1">
      <formula>AND($A239&lt;&gt;0, $I$63="する", TRIM($S239)="")</formula>
    </cfRule>
  </conditionalFormatting>
  <conditionalFormatting sqref="U239">
    <cfRule type="expression" dxfId="143" priority="144" stopIfTrue="1">
      <formula>AND($A239&lt;&gt;0, TRIM($U239)="")</formula>
    </cfRule>
  </conditionalFormatting>
  <conditionalFormatting sqref="V239">
    <cfRule type="expression" dxfId="142" priority="143" stopIfTrue="1">
      <formula>AND($A239&lt;&gt;0, TRIM($V239)="")</formula>
    </cfRule>
  </conditionalFormatting>
  <conditionalFormatting sqref="L240:M240">
    <cfRule type="expression" dxfId="141" priority="142" stopIfTrue="1">
      <formula>希望&lt;&gt;0</formula>
    </cfRule>
  </conditionalFormatting>
  <conditionalFormatting sqref="N240:O240">
    <cfRule type="expression" dxfId="140" priority="141" stopIfTrue="1">
      <formula>AND($A240&lt;&gt;0, TRIM($N240)="")</formula>
    </cfRule>
  </conditionalFormatting>
  <conditionalFormatting sqref="P240">
    <cfRule type="expression" dxfId="139" priority="140" stopIfTrue="1">
      <formula>AND($A240&lt;&gt;0, $P240="")</formula>
    </cfRule>
  </conditionalFormatting>
  <conditionalFormatting sqref="Q240:R240">
    <cfRule type="expression" dxfId="138" priority="139" stopIfTrue="1">
      <formula>AND($A240&lt;&gt;0, OR($Q240="", $AB240))</formula>
    </cfRule>
  </conditionalFormatting>
  <conditionalFormatting sqref="S240:T240">
    <cfRule type="expression" dxfId="137" priority="138" stopIfTrue="1">
      <formula>AND($A240&lt;&gt;0, $I$63="する", TRIM($S240)="")</formula>
    </cfRule>
  </conditionalFormatting>
  <conditionalFormatting sqref="U240">
    <cfRule type="expression" dxfId="136" priority="137" stopIfTrue="1">
      <formula>AND($A240&lt;&gt;0, TRIM($U240)="")</formula>
    </cfRule>
  </conditionalFormatting>
  <conditionalFormatting sqref="V240">
    <cfRule type="expression" dxfId="135" priority="136" stopIfTrue="1">
      <formula>AND($A240&lt;&gt;0, TRIM($V240)="")</formula>
    </cfRule>
  </conditionalFormatting>
  <conditionalFormatting sqref="L241:M241">
    <cfRule type="expression" dxfId="134" priority="135" stopIfTrue="1">
      <formula>希望&lt;&gt;0</formula>
    </cfRule>
  </conditionalFormatting>
  <conditionalFormatting sqref="N241:O241">
    <cfRule type="expression" dxfId="133" priority="134" stopIfTrue="1">
      <formula>AND($A241&lt;&gt;0, TRIM($N241)="")</formula>
    </cfRule>
  </conditionalFormatting>
  <conditionalFormatting sqref="P241">
    <cfRule type="expression" dxfId="132" priority="133" stopIfTrue="1">
      <formula>AND($A241&lt;&gt;0, $P241="")</formula>
    </cfRule>
  </conditionalFormatting>
  <conditionalFormatting sqref="Q241:R241">
    <cfRule type="expression" dxfId="131" priority="132" stopIfTrue="1">
      <formula>AND($A241&lt;&gt;0, OR($Q241="", $AB241))</formula>
    </cfRule>
  </conditionalFormatting>
  <conditionalFormatting sqref="S241:T241">
    <cfRule type="expression" dxfId="130" priority="131" stopIfTrue="1">
      <formula>AND($A241&lt;&gt;0, $I$63="する", TRIM($S241)="")</formula>
    </cfRule>
  </conditionalFormatting>
  <conditionalFormatting sqref="L242:M242">
    <cfRule type="expression" dxfId="129" priority="130" stopIfTrue="1">
      <formula>希望&lt;&gt;0</formula>
    </cfRule>
  </conditionalFormatting>
  <conditionalFormatting sqref="N242:O242">
    <cfRule type="expression" dxfId="128" priority="129" stopIfTrue="1">
      <formula>AND($A242&lt;&gt;0, TRIM($N242)="")</formula>
    </cfRule>
  </conditionalFormatting>
  <conditionalFormatting sqref="P242">
    <cfRule type="expression" dxfId="127" priority="128" stopIfTrue="1">
      <formula>AND($A242&lt;&gt;0, $P242="")</formula>
    </cfRule>
  </conditionalFormatting>
  <conditionalFormatting sqref="Q242:R242">
    <cfRule type="expression" dxfId="126" priority="127" stopIfTrue="1">
      <formula>AND($A242&lt;&gt;0, OR($Q242="", $AB242))</formula>
    </cfRule>
  </conditionalFormatting>
  <conditionalFormatting sqref="S242:T242">
    <cfRule type="expression" dxfId="125" priority="126" stopIfTrue="1">
      <formula>AND($A242&lt;&gt;0, $I$63="する", TRIM($S242)="")</formula>
    </cfRule>
  </conditionalFormatting>
  <conditionalFormatting sqref="L243:M243">
    <cfRule type="expression" dxfId="124" priority="125" stopIfTrue="1">
      <formula>希望&lt;&gt;0</formula>
    </cfRule>
  </conditionalFormatting>
  <conditionalFormatting sqref="N243:O243">
    <cfRule type="expression" dxfId="123" priority="124" stopIfTrue="1">
      <formula>AND($A243&lt;&gt;0, TRIM($N243)="")</formula>
    </cfRule>
  </conditionalFormatting>
  <conditionalFormatting sqref="P243">
    <cfRule type="expression" dxfId="122" priority="123" stopIfTrue="1">
      <formula>AND($A243&lt;&gt;0, $P243="")</formula>
    </cfRule>
  </conditionalFormatting>
  <conditionalFormatting sqref="Q243:R243">
    <cfRule type="expression" dxfId="121" priority="122" stopIfTrue="1">
      <formula>AND($A243&lt;&gt;0, OR($Q243="", $AB243))</formula>
    </cfRule>
  </conditionalFormatting>
  <conditionalFormatting sqref="S243:T243">
    <cfRule type="expression" dxfId="120" priority="121" stopIfTrue="1">
      <formula>AND($A243&lt;&gt;0, $I$63="する", TRIM($S243)="")</formula>
    </cfRule>
  </conditionalFormatting>
  <conditionalFormatting sqref="L244:M244">
    <cfRule type="expression" dxfId="119" priority="120" stopIfTrue="1">
      <formula>希望&lt;&gt;0</formula>
    </cfRule>
  </conditionalFormatting>
  <conditionalFormatting sqref="N244:O244">
    <cfRule type="expression" dxfId="118" priority="119" stopIfTrue="1">
      <formula>AND($A244&lt;&gt;0, TRIM($N244)="")</formula>
    </cfRule>
  </conditionalFormatting>
  <conditionalFormatting sqref="P244">
    <cfRule type="expression" dxfId="117" priority="118" stopIfTrue="1">
      <formula>AND($A244&lt;&gt;0, $P244="")</formula>
    </cfRule>
  </conditionalFormatting>
  <conditionalFormatting sqref="Q244:R244">
    <cfRule type="expression" dxfId="116" priority="117" stopIfTrue="1">
      <formula>AND($A244&lt;&gt;0, OR($Q244="", $AB244))</formula>
    </cfRule>
  </conditionalFormatting>
  <conditionalFormatting sqref="S244:T244">
    <cfRule type="expression" dxfId="115" priority="116" stopIfTrue="1">
      <formula>AND($A244&lt;&gt;0, $I$63="する", TRIM($S244)="")</formula>
    </cfRule>
  </conditionalFormatting>
  <conditionalFormatting sqref="L245:M245">
    <cfRule type="expression" dxfId="114" priority="115" stopIfTrue="1">
      <formula>希望&lt;&gt;0</formula>
    </cfRule>
  </conditionalFormatting>
  <conditionalFormatting sqref="N245:O245">
    <cfRule type="expression" dxfId="113" priority="114" stopIfTrue="1">
      <formula>AND($A245&lt;&gt;0, TRIM($N245)="")</formula>
    </cfRule>
  </conditionalFormatting>
  <conditionalFormatting sqref="P245">
    <cfRule type="expression" dxfId="112" priority="113" stopIfTrue="1">
      <formula>AND($A245&lt;&gt;0, $P245="")</formula>
    </cfRule>
  </conditionalFormatting>
  <conditionalFormatting sqref="Q245:R245">
    <cfRule type="expression" dxfId="111" priority="112" stopIfTrue="1">
      <formula>AND($A245&lt;&gt;0, OR($Q245="", $AB245))</formula>
    </cfRule>
  </conditionalFormatting>
  <conditionalFormatting sqref="S245:T245">
    <cfRule type="expression" dxfId="110" priority="111" stopIfTrue="1">
      <formula>AND($A245&lt;&gt;0, $I$63="する", TRIM($S245)="")</formula>
    </cfRule>
  </conditionalFormatting>
  <conditionalFormatting sqref="L246:M246">
    <cfRule type="expression" dxfId="109" priority="110" stopIfTrue="1">
      <formula>希望&lt;&gt;0</formula>
    </cfRule>
  </conditionalFormatting>
  <conditionalFormatting sqref="N246:O246">
    <cfRule type="expression" dxfId="108" priority="109" stopIfTrue="1">
      <formula>AND($A246&lt;&gt;0, TRIM($N246)="")</formula>
    </cfRule>
  </conditionalFormatting>
  <conditionalFormatting sqref="P246">
    <cfRule type="expression" dxfId="107" priority="108" stopIfTrue="1">
      <formula>AND($A246&lt;&gt;0, $P246="")</formula>
    </cfRule>
  </conditionalFormatting>
  <conditionalFormatting sqref="Q246:R246">
    <cfRule type="expression" dxfId="106" priority="107" stopIfTrue="1">
      <formula>AND($A246&lt;&gt;0, OR($Q246="", $AB246))</formula>
    </cfRule>
  </conditionalFormatting>
  <conditionalFormatting sqref="S246:T246">
    <cfRule type="expression" dxfId="105" priority="106" stopIfTrue="1">
      <formula>AND($A246&lt;&gt;0, $I$63="する", TRIM($S246)="")</formula>
    </cfRule>
  </conditionalFormatting>
  <conditionalFormatting sqref="L247:M247">
    <cfRule type="expression" dxfId="104" priority="105" stopIfTrue="1">
      <formula>希望&lt;&gt;0</formula>
    </cfRule>
  </conditionalFormatting>
  <conditionalFormatting sqref="N247:O247">
    <cfRule type="expression" dxfId="103" priority="104" stopIfTrue="1">
      <formula>AND($A247&lt;&gt;0, TRIM($N247)="")</formula>
    </cfRule>
  </conditionalFormatting>
  <conditionalFormatting sqref="P247">
    <cfRule type="expression" dxfId="102" priority="103" stopIfTrue="1">
      <formula>AND($A247&lt;&gt;0, $P247="")</formula>
    </cfRule>
  </conditionalFormatting>
  <conditionalFormatting sqref="Q247:R247">
    <cfRule type="expression" dxfId="101" priority="102" stopIfTrue="1">
      <formula>AND($A247&lt;&gt;0, OR($Q247="", $AB247))</formula>
    </cfRule>
  </conditionalFormatting>
  <conditionalFormatting sqref="S247:T247">
    <cfRule type="expression" dxfId="100" priority="101" stopIfTrue="1">
      <formula>AND($A247&lt;&gt;0, $I$63="する", TRIM($S247)="")</formula>
    </cfRule>
  </conditionalFormatting>
  <conditionalFormatting sqref="L248:M248">
    <cfRule type="expression" dxfId="99" priority="100" stopIfTrue="1">
      <formula>希望&lt;&gt;0</formula>
    </cfRule>
  </conditionalFormatting>
  <conditionalFormatting sqref="N248:O248">
    <cfRule type="expression" dxfId="98" priority="99" stopIfTrue="1">
      <formula>AND($A248&lt;&gt;0, TRIM($N248)="")</formula>
    </cfRule>
  </conditionalFormatting>
  <conditionalFormatting sqref="P248">
    <cfRule type="expression" dxfId="97" priority="98" stopIfTrue="1">
      <formula>AND($A248&lt;&gt;0, $P248="")</formula>
    </cfRule>
  </conditionalFormatting>
  <conditionalFormatting sqref="Q248:R248">
    <cfRule type="expression" dxfId="96" priority="97" stopIfTrue="1">
      <formula>AND($A248&lt;&gt;0, OR($Q248="", $AB248))</formula>
    </cfRule>
  </conditionalFormatting>
  <conditionalFormatting sqref="S248:T248">
    <cfRule type="expression" dxfId="95" priority="96" stopIfTrue="1">
      <formula>AND($A248&lt;&gt;0, $I$63="する", TRIM($S248)="")</formula>
    </cfRule>
  </conditionalFormatting>
  <conditionalFormatting sqref="L249:M249">
    <cfRule type="expression" dxfId="94" priority="95" stopIfTrue="1">
      <formula>希望&lt;&gt;0</formula>
    </cfRule>
  </conditionalFormatting>
  <conditionalFormatting sqref="N249:O249">
    <cfRule type="expression" dxfId="93" priority="94" stopIfTrue="1">
      <formula>AND($A249&lt;&gt;0, TRIM($N249)="")</formula>
    </cfRule>
  </conditionalFormatting>
  <conditionalFormatting sqref="P249">
    <cfRule type="expression" dxfId="92" priority="93" stopIfTrue="1">
      <formula>AND($A249&lt;&gt;0, $P249="")</formula>
    </cfRule>
  </conditionalFormatting>
  <conditionalFormatting sqref="Q249:R249">
    <cfRule type="expression" dxfId="91" priority="92" stopIfTrue="1">
      <formula>AND($A249&lt;&gt;0, OR($Q249="", $AB249))</formula>
    </cfRule>
  </conditionalFormatting>
  <conditionalFormatting sqref="S249:T249">
    <cfRule type="expression" dxfId="90" priority="91" stopIfTrue="1">
      <formula>AND($A249&lt;&gt;0, $I$63="する", TRIM($S249)="")</formula>
    </cfRule>
  </conditionalFormatting>
  <conditionalFormatting sqref="L250:M250">
    <cfRule type="expression" dxfId="89" priority="90" stopIfTrue="1">
      <formula>希望&lt;&gt;0</formula>
    </cfRule>
  </conditionalFormatting>
  <conditionalFormatting sqref="N250:O250">
    <cfRule type="expression" dxfId="88" priority="89" stopIfTrue="1">
      <formula>AND($A250&lt;&gt;0, TRIM($N250)="")</formula>
    </cfRule>
  </conditionalFormatting>
  <conditionalFormatting sqref="P250">
    <cfRule type="expression" dxfId="87" priority="88" stopIfTrue="1">
      <formula>AND($A250&lt;&gt;0, $P250="")</formula>
    </cfRule>
  </conditionalFormatting>
  <conditionalFormatting sqref="Q250:R250">
    <cfRule type="expression" dxfId="86" priority="87" stopIfTrue="1">
      <formula>AND($A250&lt;&gt;0, OR($Q250="", $AB250))</formula>
    </cfRule>
  </conditionalFormatting>
  <conditionalFormatting sqref="S250:T250">
    <cfRule type="expression" dxfId="85" priority="86" stopIfTrue="1">
      <formula>AND($A250&lt;&gt;0, $I$63="する", TRIM($S250)="")</formula>
    </cfRule>
  </conditionalFormatting>
  <conditionalFormatting sqref="L251:M251">
    <cfRule type="expression" dxfId="84" priority="85" stopIfTrue="1">
      <formula>希望&lt;&gt;0</formula>
    </cfRule>
  </conditionalFormatting>
  <conditionalFormatting sqref="N251:O251">
    <cfRule type="expression" dxfId="83" priority="84" stopIfTrue="1">
      <formula>AND($A251&lt;&gt;0, TRIM($N251)="")</formula>
    </cfRule>
  </conditionalFormatting>
  <conditionalFormatting sqref="P251">
    <cfRule type="expression" dxfId="82" priority="83" stopIfTrue="1">
      <formula>AND($A251&lt;&gt;0, $P251="")</formula>
    </cfRule>
  </conditionalFormatting>
  <conditionalFormatting sqref="Q251:R251">
    <cfRule type="expression" dxfId="81" priority="82" stopIfTrue="1">
      <formula>AND($A251&lt;&gt;0, OR($Q251="", $AB251))</formula>
    </cfRule>
  </conditionalFormatting>
  <conditionalFormatting sqref="S251:T251">
    <cfRule type="expression" dxfId="80" priority="81" stopIfTrue="1">
      <formula>AND($A251&lt;&gt;0, $I$63="する", TRIM($S251)="")</formula>
    </cfRule>
  </conditionalFormatting>
  <conditionalFormatting sqref="L252:M252">
    <cfRule type="expression" dxfId="79" priority="80" stopIfTrue="1">
      <formula>希望&lt;&gt;0</formula>
    </cfRule>
  </conditionalFormatting>
  <conditionalFormatting sqref="N252:O252">
    <cfRule type="expression" dxfId="78" priority="79" stopIfTrue="1">
      <formula>AND($A252&lt;&gt;0, TRIM($N252)="")</formula>
    </cfRule>
  </conditionalFormatting>
  <conditionalFormatting sqref="P252">
    <cfRule type="expression" dxfId="77" priority="78" stopIfTrue="1">
      <formula>AND($A252&lt;&gt;0, $P252="")</formula>
    </cfRule>
  </conditionalFormatting>
  <conditionalFormatting sqref="Q252:R252">
    <cfRule type="expression" dxfId="76" priority="77" stopIfTrue="1">
      <formula>AND($A252&lt;&gt;0, OR($Q252="", $AB252))</formula>
    </cfRule>
  </conditionalFormatting>
  <conditionalFormatting sqref="S252:T252">
    <cfRule type="expression" dxfId="75" priority="76" stopIfTrue="1">
      <formula>AND($A252&lt;&gt;0, $I$63="する", TRIM($S252)="")</formula>
    </cfRule>
  </conditionalFormatting>
  <conditionalFormatting sqref="L253:M253">
    <cfRule type="expression" dxfId="74" priority="75" stopIfTrue="1">
      <formula>希望&lt;&gt;0</formula>
    </cfRule>
  </conditionalFormatting>
  <conditionalFormatting sqref="N253:O253">
    <cfRule type="expression" dxfId="73" priority="74" stopIfTrue="1">
      <formula>AND($A253&lt;&gt;0, TRIM($N253)="")</formula>
    </cfRule>
  </conditionalFormatting>
  <conditionalFormatting sqref="P253">
    <cfRule type="expression" dxfId="72" priority="73" stopIfTrue="1">
      <formula>AND($A253&lt;&gt;0, $P253="")</formula>
    </cfRule>
  </conditionalFormatting>
  <conditionalFormatting sqref="Q253:R253">
    <cfRule type="expression" dxfId="71" priority="72" stopIfTrue="1">
      <formula>AND($A253&lt;&gt;0, OR($Q253="", $AB253))</formula>
    </cfRule>
  </conditionalFormatting>
  <conditionalFormatting sqref="S253:T253">
    <cfRule type="expression" dxfId="70" priority="71" stopIfTrue="1">
      <formula>AND($A253&lt;&gt;0, $I$63="する", TRIM($S253)="")</formula>
    </cfRule>
  </conditionalFormatting>
  <conditionalFormatting sqref="L254:M254">
    <cfRule type="expression" dxfId="69" priority="70" stopIfTrue="1">
      <formula>希望&lt;&gt;0</formula>
    </cfRule>
  </conditionalFormatting>
  <conditionalFormatting sqref="N254:O254">
    <cfRule type="expression" dxfId="68" priority="69" stopIfTrue="1">
      <formula>AND($A254&lt;&gt;0, TRIM($N254)="")</formula>
    </cfRule>
  </conditionalFormatting>
  <conditionalFormatting sqref="P254">
    <cfRule type="expression" dxfId="67" priority="68" stopIfTrue="1">
      <formula>AND($A254&lt;&gt;0, $P254="")</formula>
    </cfRule>
  </conditionalFormatting>
  <conditionalFormatting sqref="Q254:R254">
    <cfRule type="expression" dxfId="66" priority="67" stopIfTrue="1">
      <formula>AND($A254&lt;&gt;0, OR($Q254="", $AB254))</formula>
    </cfRule>
  </conditionalFormatting>
  <conditionalFormatting sqref="S254:T254">
    <cfRule type="expression" dxfId="65" priority="66" stopIfTrue="1">
      <formula>AND($A254&lt;&gt;0, $I$63="する", TRIM($S254)="")</formula>
    </cfRule>
  </conditionalFormatting>
  <conditionalFormatting sqref="L255:M255">
    <cfRule type="expression" dxfId="64" priority="65" stopIfTrue="1">
      <formula>希望&lt;&gt;0</formula>
    </cfRule>
  </conditionalFormatting>
  <conditionalFormatting sqref="N255:O255">
    <cfRule type="expression" dxfId="63" priority="64" stopIfTrue="1">
      <formula>AND($A255&lt;&gt;0, TRIM($N255)="")</formula>
    </cfRule>
  </conditionalFormatting>
  <conditionalFormatting sqref="P255">
    <cfRule type="expression" dxfId="62" priority="63" stopIfTrue="1">
      <formula>AND($A255&lt;&gt;0, $P255="")</formula>
    </cfRule>
  </conditionalFormatting>
  <conditionalFormatting sqref="Q255:R255">
    <cfRule type="expression" dxfId="61" priority="62" stopIfTrue="1">
      <formula>AND($A255&lt;&gt;0, OR($Q255="", $AB255))</formula>
    </cfRule>
  </conditionalFormatting>
  <conditionalFormatting sqref="S255:T255">
    <cfRule type="expression" dxfId="60" priority="61" stopIfTrue="1">
      <formula>AND($A255&lt;&gt;0, $I$63="する", TRIM($S255)="")</formula>
    </cfRule>
  </conditionalFormatting>
  <conditionalFormatting sqref="L256:M256">
    <cfRule type="expression" dxfId="59" priority="60" stopIfTrue="1">
      <formula>希望&lt;&gt;0</formula>
    </cfRule>
  </conditionalFormatting>
  <conditionalFormatting sqref="N256:O256">
    <cfRule type="expression" dxfId="58" priority="59" stopIfTrue="1">
      <formula>AND($A256&lt;&gt;0, TRIM($N256)="")</formula>
    </cfRule>
  </conditionalFormatting>
  <conditionalFormatting sqref="P256">
    <cfRule type="expression" dxfId="57" priority="58" stopIfTrue="1">
      <formula>AND($A256&lt;&gt;0, $P256="")</formula>
    </cfRule>
  </conditionalFormatting>
  <conditionalFormatting sqref="Q256:R256">
    <cfRule type="expression" dxfId="56" priority="57" stopIfTrue="1">
      <formula>AND($A256&lt;&gt;0, OR($Q256="", $AB256))</formula>
    </cfRule>
  </conditionalFormatting>
  <conditionalFormatting sqref="S256:T256">
    <cfRule type="expression" dxfId="55" priority="56" stopIfTrue="1">
      <formula>AND($A256&lt;&gt;0, $I$63="する", TRIM($S256)="")</formula>
    </cfRule>
  </conditionalFormatting>
  <conditionalFormatting sqref="L257:M257">
    <cfRule type="expression" dxfId="54" priority="55" stopIfTrue="1">
      <formula>希望&lt;&gt;0</formula>
    </cfRule>
  </conditionalFormatting>
  <conditionalFormatting sqref="N257:O257">
    <cfRule type="expression" dxfId="53" priority="54" stopIfTrue="1">
      <formula>AND($A257&lt;&gt;0, TRIM($N257)="")</formula>
    </cfRule>
  </conditionalFormatting>
  <conditionalFormatting sqref="P257">
    <cfRule type="expression" dxfId="52" priority="53" stopIfTrue="1">
      <formula>AND($A257&lt;&gt;0, $P257="")</formula>
    </cfRule>
  </conditionalFormatting>
  <conditionalFormatting sqref="Q257:R257">
    <cfRule type="expression" dxfId="51" priority="52" stopIfTrue="1">
      <formula>AND($A257&lt;&gt;0, OR($Q257="", $AB257))</formula>
    </cfRule>
  </conditionalFormatting>
  <conditionalFormatting sqref="S257:T257">
    <cfRule type="expression" dxfId="50" priority="51" stopIfTrue="1">
      <formula>AND($A257&lt;&gt;0, $I$63="する", TRIM($S257)="")</formula>
    </cfRule>
  </conditionalFormatting>
  <conditionalFormatting sqref="L258:M258">
    <cfRule type="expression" dxfId="49" priority="50" stopIfTrue="1">
      <formula>希望&lt;&gt;0</formula>
    </cfRule>
  </conditionalFormatting>
  <conditionalFormatting sqref="N258:O258">
    <cfRule type="expression" dxfId="48" priority="49" stopIfTrue="1">
      <formula>AND($A258&lt;&gt;0, TRIM($N258)="")</formula>
    </cfRule>
  </conditionalFormatting>
  <conditionalFormatting sqref="P258">
    <cfRule type="expression" dxfId="47" priority="48" stopIfTrue="1">
      <formula>AND($A258&lt;&gt;0, $P258="")</formula>
    </cfRule>
  </conditionalFormatting>
  <conditionalFormatting sqref="Q258:R258">
    <cfRule type="expression" dxfId="46" priority="47" stopIfTrue="1">
      <formula>AND($A258&lt;&gt;0, OR($Q258="", $AB258))</formula>
    </cfRule>
  </conditionalFormatting>
  <conditionalFormatting sqref="S258:T258">
    <cfRule type="expression" dxfId="45" priority="46" stopIfTrue="1">
      <formula>AND($A258&lt;&gt;0, $I$63="する", TRIM($S258)="")</formula>
    </cfRule>
  </conditionalFormatting>
  <conditionalFormatting sqref="L259:M259">
    <cfRule type="expression" dxfId="44" priority="45" stopIfTrue="1">
      <formula>希望&lt;&gt;0</formula>
    </cfRule>
  </conditionalFormatting>
  <conditionalFormatting sqref="N259:O259">
    <cfRule type="expression" dxfId="43" priority="44" stopIfTrue="1">
      <formula>AND($A259&lt;&gt;0, TRIM($N259)="")</formula>
    </cfRule>
  </conditionalFormatting>
  <conditionalFormatting sqref="P259">
    <cfRule type="expression" dxfId="42" priority="43" stopIfTrue="1">
      <formula>AND($A259&lt;&gt;0, $P259="")</formula>
    </cfRule>
  </conditionalFormatting>
  <conditionalFormatting sqref="Q259:R259">
    <cfRule type="expression" dxfId="41" priority="42" stopIfTrue="1">
      <formula>AND($A259&lt;&gt;0, OR($Q259="", $AB259))</formula>
    </cfRule>
  </conditionalFormatting>
  <conditionalFormatting sqref="S259:T259">
    <cfRule type="expression" dxfId="40" priority="41" stopIfTrue="1">
      <formula>AND($A259&lt;&gt;0, $I$63="する", TRIM($S259)="")</formula>
    </cfRule>
  </conditionalFormatting>
  <conditionalFormatting sqref="L260:M260">
    <cfRule type="expression" dxfId="39" priority="40" stopIfTrue="1">
      <formula>希望&lt;&gt;0</formula>
    </cfRule>
  </conditionalFormatting>
  <conditionalFormatting sqref="N260:O260">
    <cfRule type="expression" dxfId="38" priority="39" stopIfTrue="1">
      <formula>AND($A260&lt;&gt;0, TRIM($N260)="")</formula>
    </cfRule>
  </conditionalFormatting>
  <conditionalFormatting sqref="P260">
    <cfRule type="expression" dxfId="37" priority="38" stopIfTrue="1">
      <formula>AND($A260&lt;&gt;0, $P260="")</formula>
    </cfRule>
  </conditionalFormatting>
  <conditionalFormatting sqref="Q260:R260">
    <cfRule type="expression" dxfId="36" priority="37" stopIfTrue="1">
      <formula>AND($A260&lt;&gt;0, OR($Q260="", $AB260))</formula>
    </cfRule>
  </conditionalFormatting>
  <conditionalFormatting sqref="S260:T260">
    <cfRule type="expression" dxfId="35" priority="36" stopIfTrue="1">
      <formula>AND($A260&lt;&gt;0, $I$63="する", TRIM($S260)="")</formula>
    </cfRule>
  </conditionalFormatting>
  <conditionalFormatting sqref="L261:M261">
    <cfRule type="expression" dxfId="34" priority="35" stopIfTrue="1">
      <formula>希望&lt;&gt;0</formula>
    </cfRule>
  </conditionalFormatting>
  <conditionalFormatting sqref="N261:O261">
    <cfRule type="expression" dxfId="33" priority="34" stopIfTrue="1">
      <formula>AND($A261&lt;&gt;0, TRIM($N261)="")</formula>
    </cfRule>
  </conditionalFormatting>
  <conditionalFormatting sqref="P261">
    <cfRule type="expression" dxfId="32" priority="33" stopIfTrue="1">
      <formula>AND($A261&lt;&gt;0, $P261="")</formula>
    </cfRule>
  </conditionalFormatting>
  <conditionalFormatting sqref="Q261:R261">
    <cfRule type="expression" dxfId="31" priority="32" stopIfTrue="1">
      <formula>AND($A261&lt;&gt;0, OR($Q261="", $AB261))</formula>
    </cfRule>
  </conditionalFormatting>
  <conditionalFormatting sqref="S261:T261">
    <cfRule type="expression" dxfId="30" priority="31" stopIfTrue="1">
      <formula>AND($A261&lt;&gt;0, $I$63="する", TRIM($S261)="")</formula>
    </cfRule>
  </conditionalFormatting>
  <conditionalFormatting sqref="L262:M262">
    <cfRule type="expression" dxfId="29" priority="30" stopIfTrue="1">
      <formula>希望&lt;&gt;0</formula>
    </cfRule>
  </conditionalFormatting>
  <conditionalFormatting sqref="N262:O262">
    <cfRule type="expression" dxfId="28" priority="29" stopIfTrue="1">
      <formula>AND($A262&lt;&gt;0, TRIM($N262)="")</formula>
    </cfRule>
  </conditionalFormatting>
  <conditionalFormatting sqref="P262">
    <cfRule type="expression" dxfId="27" priority="28" stopIfTrue="1">
      <formula>AND($A262&lt;&gt;0, $P262="")</formula>
    </cfRule>
  </conditionalFormatting>
  <conditionalFormatting sqref="Q262:R262">
    <cfRule type="expression" dxfId="26" priority="27" stopIfTrue="1">
      <formula>AND($A262&lt;&gt;0, OR($Q262="", $AB262))</formula>
    </cfRule>
  </conditionalFormatting>
  <conditionalFormatting sqref="S262:T262">
    <cfRule type="expression" dxfId="25" priority="26" stopIfTrue="1">
      <formula>AND($A262&lt;&gt;0, $I$63="する", TRIM($S262)="")</formula>
    </cfRule>
  </conditionalFormatting>
  <conditionalFormatting sqref="L263:M263">
    <cfRule type="expression" dxfId="24" priority="25" stopIfTrue="1">
      <formula>希望&lt;&gt;0</formula>
    </cfRule>
  </conditionalFormatting>
  <conditionalFormatting sqref="N263:O263">
    <cfRule type="expression" dxfId="23" priority="24" stopIfTrue="1">
      <formula>AND($A263&lt;&gt;0, TRIM($N263)="")</formula>
    </cfRule>
  </conditionalFormatting>
  <conditionalFormatting sqref="P263">
    <cfRule type="expression" dxfId="22" priority="23" stopIfTrue="1">
      <formula>AND($A263&lt;&gt;0, $P263="")</formula>
    </cfRule>
  </conditionalFormatting>
  <conditionalFormatting sqref="Q263:R263">
    <cfRule type="expression" dxfId="21" priority="22" stopIfTrue="1">
      <formula>AND($A263&lt;&gt;0, OR($Q263="", $AB263))</formula>
    </cfRule>
  </conditionalFormatting>
  <conditionalFormatting sqref="S263:T263">
    <cfRule type="expression" dxfId="20" priority="21" stopIfTrue="1">
      <formula>AND($A263&lt;&gt;0, $I$63="する", TRIM($S263)="")</formula>
    </cfRule>
  </conditionalFormatting>
  <conditionalFormatting sqref="L264:M264">
    <cfRule type="expression" dxfId="19" priority="20" stopIfTrue="1">
      <formula>希望&lt;&gt;0</formula>
    </cfRule>
  </conditionalFormatting>
  <conditionalFormatting sqref="N264:O264">
    <cfRule type="expression" dxfId="18" priority="19" stopIfTrue="1">
      <formula>AND($A264&lt;&gt;0, TRIM($N264)="")</formula>
    </cfRule>
  </conditionalFormatting>
  <conditionalFormatting sqref="P264">
    <cfRule type="expression" dxfId="17" priority="18" stopIfTrue="1">
      <formula>AND($A264&lt;&gt;0, $P264="")</formula>
    </cfRule>
  </conditionalFormatting>
  <conditionalFormatting sqref="Q264:R264">
    <cfRule type="expression" dxfId="16" priority="17" stopIfTrue="1">
      <formula>AND($A264&lt;&gt;0, OR($Q264="", $AB264))</formula>
    </cfRule>
  </conditionalFormatting>
  <conditionalFormatting sqref="S264:T264">
    <cfRule type="expression" dxfId="15" priority="16" stopIfTrue="1">
      <formula>AND($A264&lt;&gt;0, $I$63="する", TRIM($S264)="")</formula>
    </cfRule>
  </conditionalFormatting>
  <conditionalFormatting sqref="L265:M265">
    <cfRule type="expression" dxfId="14" priority="15" stopIfTrue="1">
      <formula>希望&lt;&gt;0</formula>
    </cfRule>
  </conditionalFormatting>
  <conditionalFormatting sqref="N265:O265">
    <cfRule type="expression" dxfId="13" priority="14" stopIfTrue="1">
      <formula>AND($A265&lt;&gt;0, TRIM($N265)="")</formula>
    </cfRule>
  </conditionalFormatting>
  <conditionalFormatting sqref="P265">
    <cfRule type="expression" dxfId="12" priority="13" stopIfTrue="1">
      <formula>AND($A265&lt;&gt;0, $P265="")</formula>
    </cfRule>
  </conditionalFormatting>
  <conditionalFormatting sqref="Q265:R265">
    <cfRule type="expression" dxfId="11" priority="12" stopIfTrue="1">
      <formula>AND($A265&lt;&gt;0, OR($Q265="", $AB265))</formula>
    </cfRule>
  </conditionalFormatting>
  <conditionalFormatting sqref="S265:T265">
    <cfRule type="expression" dxfId="10" priority="11" stopIfTrue="1">
      <formula>AND($A265&lt;&gt;0, $I$63="する", TRIM($S265)="")</formula>
    </cfRule>
  </conditionalFormatting>
  <conditionalFormatting sqref="L266:M266">
    <cfRule type="expression" dxfId="9" priority="10" stopIfTrue="1">
      <formula>希望&lt;&gt;0</formula>
    </cfRule>
  </conditionalFormatting>
  <conditionalFormatting sqref="N266:O266">
    <cfRule type="expression" dxfId="8" priority="9" stopIfTrue="1">
      <formula>AND($A266&lt;&gt;0, TRIM($N266)="")</formula>
    </cfRule>
  </conditionalFormatting>
  <conditionalFormatting sqref="P266">
    <cfRule type="expression" dxfId="7" priority="8" stopIfTrue="1">
      <formula>AND($A266&lt;&gt;0, $P266="")</formula>
    </cfRule>
  </conditionalFormatting>
  <conditionalFormatting sqref="Q266:R266">
    <cfRule type="expression" dxfId="6" priority="7" stopIfTrue="1">
      <formula>AND($A266&lt;&gt;0, OR($Q266="", $AB266))</formula>
    </cfRule>
  </conditionalFormatting>
  <conditionalFormatting sqref="S266:T266">
    <cfRule type="expression" dxfId="5" priority="6" stopIfTrue="1">
      <formula>AND($A266&lt;&gt;0, $I$63="する", TRIM($S266)="")</formula>
    </cfRule>
  </conditionalFormatting>
  <conditionalFormatting sqref="L267:M267">
    <cfRule type="expression" dxfId="4" priority="5" stopIfTrue="1">
      <formula>希望&lt;&gt;0</formula>
    </cfRule>
  </conditionalFormatting>
  <conditionalFormatting sqref="N267:O267">
    <cfRule type="expression" dxfId="3" priority="4" stopIfTrue="1">
      <formula>AND($A267&lt;&gt;0, TRIM($N267)="")</formula>
    </cfRule>
  </conditionalFormatting>
  <conditionalFormatting sqref="P267">
    <cfRule type="expression" dxfId="2" priority="3" stopIfTrue="1">
      <formula>AND($A267&lt;&gt;0, $P267="")</formula>
    </cfRule>
  </conditionalFormatting>
  <conditionalFormatting sqref="Q267:R267">
    <cfRule type="expression" dxfId="1" priority="2" stopIfTrue="1">
      <formula>AND($A267&lt;&gt;0, OR($Q267="", $AB267))</formula>
    </cfRule>
  </conditionalFormatting>
  <conditionalFormatting sqref="S267:T267">
    <cfRule type="expression" dxfId="0" priority="1" stopIfTrue="1">
      <formula>AND($A267&lt;&gt;0, $I$63="する", TRIM($S267)="")</formula>
    </cfRule>
  </conditionalFormatting>
  <dataValidations count="224">
    <dataValidation imeMode="hiragana" allowBlank="1" showInputMessage="1" showErrorMessage="1" sqref="N200:V200 N201:V201 N202:V202 N203:V203" xr:uid="{3397BE70-9546-488E-9D03-437BBFC809F0}"/>
    <dataValidation imeMode="halfAlpha" allowBlank="1" showInputMessage="1" showErrorMessage="1" sqref="P231" xr:uid="{79457D33-7AE0-4899-A68F-302090CD3FD9}"/>
    <dataValidation imeMode="hiragana" allowBlank="1" showInputMessage="1" showErrorMessage="1" sqref="I22:Y22" xr:uid="{73A2DDDD-E2AE-448C-A739-123942FC3FCD}"/>
    <dataValidation type="whole" imeMode="halfAlpha" allowBlank="1" showInputMessage="1" showErrorMessage="1" error="7桁の数字を入力してください" sqref="I20:M20" xr:uid="{A6B11130-2E2A-4C6B-83E3-D63FBE8CD1C0}">
      <formula1>0</formula1>
      <formula2>9999999</formula2>
    </dataValidation>
    <dataValidation imeMode="fullKatakana" allowBlank="1" showInputMessage="1" showErrorMessage="1" sqref="I24:Y24" xr:uid="{BB76769B-F427-451D-AB20-85B5078C236C}"/>
    <dataValidation imeMode="hiragana" allowBlank="1" showInputMessage="1" showErrorMessage="1" sqref="I26:Y26" xr:uid="{8A4A7D00-EC5A-4420-BD1B-5F30EC368D35}"/>
    <dataValidation imeMode="hiragana" allowBlank="1" showInputMessage="1" showErrorMessage="1" sqref="I28:Y28" xr:uid="{5FD2710A-9387-4C36-829B-EFF65F48E479}"/>
    <dataValidation imeMode="fullKatakana" allowBlank="1" showInputMessage="1" showErrorMessage="1" sqref="I30:Y30" xr:uid="{64EB7A92-2E9D-4DEC-8B3D-FF5585BF6D3C}"/>
    <dataValidation imeMode="hiragana" allowBlank="1" showInputMessage="1" showErrorMessage="1" sqref="I32:Y32" xr:uid="{EAFB047A-98D7-4C29-831E-DB93408DF13A}"/>
    <dataValidation imeMode="halfAlpha" allowBlank="1" showInputMessage="1" showErrorMessage="1" sqref="I34:M34" xr:uid="{44E1B7F5-69D7-4C83-8DFE-C9C78DCCCB7E}"/>
    <dataValidation imeMode="halfAlpha" allowBlank="1" showInputMessage="1" showErrorMessage="1" sqref="P34" xr:uid="{5247DDEE-9FB5-4703-94D9-454A3CF78CDE}"/>
    <dataValidation imeMode="halfAlpha" allowBlank="1" showInputMessage="1" showErrorMessage="1" sqref="I36:M36" xr:uid="{1E055C3F-23AE-4DD5-A932-E780CB387858}"/>
    <dataValidation imeMode="halfAlpha" allowBlank="1" showInputMessage="1" showErrorMessage="1" sqref="I38:Y38" xr:uid="{31DE9AB4-B36E-413B-B7EA-0C04265723CA}"/>
    <dataValidation type="list" imeMode="halfAlpha" allowBlank="1" showInputMessage="1" showErrorMessage="1" error="リストから選択してください" sqref="I40:M40" xr:uid="{3A54478B-2471-4ED7-9197-16837B80765C}">
      <formula1>"一致する,一致しない"</formula1>
    </dataValidation>
    <dataValidation type="list" imeMode="halfAlpha" allowBlank="1" showInputMessage="1" showErrorMessage="1" error="リストから選択してください" sqref="I63:M63" xr:uid="{E2651BD2-3E55-472E-81BF-6075812D98B1}">
      <formula1>"しない,する"</formula1>
    </dataValidation>
    <dataValidation type="whole" imeMode="halfAlpha" allowBlank="1" showInputMessage="1" showErrorMessage="1" error="7桁の数字を入力してください" sqref="I69:M69" xr:uid="{94FFFE40-AC13-4BFE-B5EB-38A3E070FC9D}">
      <formula1>0</formula1>
      <formula2>9999999</formula2>
    </dataValidation>
    <dataValidation imeMode="hiragana" allowBlank="1" showInputMessage="1" showErrorMessage="1" sqref="I71:Y71" xr:uid="{6462CD13-4F0F-4710-86C9-1E0A5E124DDE}"/>
    <dataValidation imeMode="fullKatakana" allowBlank="1" showInputMessage="1" showErrorMessage="1" sqref="I73:Y73" xr:uid="{EF0C7A65-C4FD-4F6F-8636-B569504DD9D4}"/>
    <dataValidation imeMode="hiragana" allowBlank="1" showInputMessage="1" showErrorMessage="1" sqref="I75:Y75" xr:uid="{DE63294B-391C-4BDD-B417-AC86173241DD}"/>
    <dataValidation imeMode="hiragana" allowBlank="1" showInputMessage="1" showErrorMessage="1" sqref="I77:Y77" xr:uid="{4CC59713-1873-4F4D-9615-9ACD0D147B0E}"/>
    <dataValidation imeMode="fullKatakana" allowBlank="1" showInputMessage="1" showErrorMessage="1" sqref="I79:Y79" xr:uid="{0399B074-27C7-40B3-BA78-9E00EF925202}"/>
    <dataValidation imeMode="hiragana" allowBlank="1" showInputMessage="1" showErrorMessage="1" sqref="I81:Y81" xr:uid="{57AA3A5B-B0F6-4261-8F11-9F426DA76600}"/>
    <dataValidation imeMode="halfAlpha" allowBlank="1" showInputMessage="1" showErrorMessage="1" sqref="I83:M83" xr:uid="{5C21D9CC-CD74-4D5D-9279-3CDF66F78A7E}"/>
    <dataValidation imeMode="halfAlpha" allowBlank="1" showInputMessage="1" showErrorMessage="1" sqref="P83" xr:uid="{D50663ED-56C5-4902-846D-C787B8B8AA0F}"/>
    <dataValidation imeMode="halfAlpha" allowBlank="1" showInputMessage="1" showErrorMessage="1" sqref="I85:M85" xr:uid="{72ADB6AE-D418-42CE-8D89-5810F7DBB728}"/>
    <dataValidation imeMode="halfAlpha" allowBlank="1" showInputMessage="1" showErrorMessage="1" sqref="I87:Y87" xr:uid="{BCF43DD5-C911-4305-B0C3-68D5D1C7AE95}"/>
    <dataValidation imeMode="hiragana" allowBlank="1" showInputMessage="1" showErrorMessage="1" sqref="I112:Y112" xr:uid="{D91EDAA9-AD51-4765-B5C4-38841F4BEC6F}"/>
    <dataValidation imeMode="fullKatakana" allowBlank="1" showInputMessage="1" showErrorMessage="1" sqref="I114:Y114" xr:uid="{FD00B76A-D666-4E66-B78D-9B8A7DD541A7}"/>
    <dataValidation imeMode="hiragana" allowBlank="1" showInputMessage="1" showErrorMessage="1" sqref="I116:Y116" xr:uid="{267B9129-4BC6-4D0B-95D7-C50E0BA21B47}"/>
    <dataValidation type="whole" imeMode="halfAlpha" allowBlank="1" showInputMessage="1" showErrorMessage="1" error="7桁の数字を入力してください" sqref="I118:M118" xr:uid="{76E7826B-83BB-4647-B774-09430E67FFE2}">
      <formula1>0</formula1>
      <formula2>9999999</formula2>
    </dataValidation>
    <dataValidation imeMode="hiragana" allowBlank="1" showInputMessage="1" showErrorMessage="1" sqref="I120:Y120" xr:uid="{588872BF-0E83-414E-B4E0-B1803962D68A}"/>
    <dataValidation imeMode="halfAlpha" allowBlank="1" showInputMessage="1" showErrorMessage="1" sqref="I122:M122" xr:uid="{A87147EF-C6DC-42A5-BC99-CE725F8ECA0C}"/>
    <dataValidation imeMode="halfAlpha" allowBlank="1" showInputMessage="1" showErrorMessage="1" sqref="P122" xr:uid="{B3370072-321A-4099-9608-067160F9BFCC}"/>
    <dataValidation imeMode="halfAlpha" allowBlank="1" showInputMessage="1" showErrorMessage="1" sqref="I124:M124" xr:uid="{9F7B7341-D42A-4AD0-8C1D-19C78B1F1CB6}"/>
    <dataValidation imeMode="halfAlpha" allowBlank="1" showInputMessage="1" showErrorMessage="1" sqref="I126:Y126" xr:uid="{FA4EFF98-FAC2-4427-BBEE-B51A7CF002A2}"/>
    <dataValidation type="list" imeMode="halfAlpha" allowBlank="1" showInputMessage="1" showErrorMessage="1" error="リストから選択してください" sqref="I153:M153" xr:uid="{9C9955B3-D125-4EF9-95D6-7BD955A88C2C}">
      <formula1>"しない,する"</formula1>
    </dataValidation>
    <dataValidation imeMode="fullKatakana" allowBlank="1" showInputMessage="1" showErrorMessage="1" sqref="I155:Y155" xr:uid="{77F98B28-F246-4894-976F-7D532B75C966}"/>
    <dataValidation imeMode="hiragana" allowBlank="1" showInputMessage="1" showErrorMessage="1" sqref="I157:Y157" xr:uid="{07EFCD47-B05A-45BD-AAFC-856C45A54201}"/>
    <dataValidation imeMode="halfAlpha" allowBlank="1" showInputMessage="1" showErrorMessage="1" sqref="I159:M159" xr:uid="{5059868E-172B-4CB1-A23A-C491892FEA9C}"/>
    <dataValidation type="whole" imeMode="halfAlpha" allowBlank="1" showInputMessage="1" showErrorMessage="1" error="7桁の数字を入力してください" sqref="I161:M161" xr:uid="{D46E64CA-DF60-4AC9-8CBC-58F1B6BDC2D7}">
      <formula1>0</formula1>
      <formula2>9999999</formula2>
    </dataValidation>
    <dataValidation imeMode="hiragana" allowBlank="1" showInputMessage="1" showErrorMessage="1" sqref="I163:Y163" xr:uid="{A9F822DF-8AA9-4209-82A5-7E9901ACF165}"/>
    <dataValidation imeMode="halfAlpha" allowBlank="1" showInputMessage="1" showErrorMessage="1" sqref="I165:M165" xr:uid="{531F0C97-72DD-4620-A289-8D952A8D6B32}"/>
    <dataValidation imeMode="halfAlpha" allowBlank="1" showInputMessage="1" showErrorMessage="1" sqref="I167:M167" xr:uid="{A8CCEECF-E43F-4350-86DB-C825F9C55541}"/>
    <dataValidation imeMode="halfAlpha" allowBlank="1" showInputMessage="1" showErrorMessage="1" sqref="I169:Y169" xr:uid="{81A0FD66-806B-4F59-B17E-82AC09BF644C}"/>
    <dataValidation imeMode="hiragana" allowBlank="1" showInputMessage="1" showErrorMessage="1" sqref="I177:Y177" xr:uid="{67BF7F58-74BF-4439-B03D-5DA4A6587F52}"/>
    <dataValidation imeMode="hiragana" allowBlank="1" showInputMessage="1" showErrorMessage="1" sqref="I179:Y179" xr:uid="{AE89EC68-9454-4D2F-910C-6B746E779341}"/>
    <dataValidation imeMode="halfAlpha" allowBlank="1" showInputMessage="1" showErrorMessage="1" sqref="I181:Y181" xr:uid="{F4582034-2B70-4B80-97C9-17E967BFAA8F}"/>
    <dataValidation imeMode="hiragana" allowBlank="1" showInputMessage="1" showErrorMessage="1" sqref="I183:Y183" xr:uid="{13AF2121-B6E7-45C2-9A79-06F98E421D53}"/>
    <dataValidation imeMode="halfAlpha" allowBlank="1" showInputMessage="1" showErrorMessage="1" sqref="I185:Y185" xr:uid="{C2B1E6D6-4399-4E4E-A206-4A0D3C2C533D}"/>
    <dataValidation type="date" imeMode="halfAlpha" allowBlank="1" showInputMessage="1" showErrorMessage="1" error="有効な日付を入力してください" sqref="I192:M192" xr:uid="{34F7A525-5333-4640-A3D3-A8B877CC7AD5}">
      <formula1>92</formula1>
      <formula2>73415</formula2>
    </dataValidation>
    <dataValidation imeMode="hiragana" allowBlank="1" showInputMessage="1" showErrorMessage="1" sqref="I194:M194" xr:uid="{B02F1D22-0EC4-4424-A2F1-008B298F2EF7}"/>
    <dataValidation allowBlank="1" showInputMessage="1" showErrorMessage="1" sqref="B198 I215:M215 B237 W239 W240" xr:uid="{CD15BA5A-D612-421D-A8E5-579378DF7D1F}"/>
    <dataValidation type="list" imeMode="halfAlpha" allowBlank="1" showInputMessage="1" showErrorMessage="1" error="リストから選択してください" sqref="K199:M199" xr:uid="{9EFB7D29-5097-41A6-986E-FF451DB87471}">
      <formula1>"○,　"</formula1>
    </dataValidation>
    <dataValidation type="list" imeMode="halfAlpha" allowBlank="1" showInputMessage="1" showErrorMessage="1" error="リストから選択してください" sqref="K200:M200" xr:uid="{6447FA9A-91E5-47B2-823E-517A0E504DF3}">
      <formula1>"○,　"</formula1>
    </dataValidation>
    <dataValidation type="list" imeMode="halfAlpha" allowBlank="1" showInputMessage="1" showErrorMessage="1" error="リストから選択してください" sqref="K201:M201" xr:uid="{1675E4C8-8773-4013-A5C8-901E57204F20}">
      <formula1>"○,　"</formula1>
    </dataValidation>
    <dataValidation type="list" imeMode="halfAlpha" allowBlank="1" showInputMessage="1" showErrorMessage="1" error="リストから選択してください" sqref="K202:M203" xr:uid="{B32664FE-5F9E-4541-A468-D7F8B587DBEB}">
      <formula1>"○,　"</formula1>
    </dataValidation>
    <dataValidation type="whole" imeMode="halfAlpha" allowBlank="1" showInputMessage="1" showErrorMessage="1" error="有効な数字を入力してください" sqref="W202:X202" xr:uid="{0496DF0C-DE03-4125-A1E1-2B4B5BCB16A9}">
      <formula1>0</formula1>
      <formula2>100</formula2>
    </dataValidation>
    <dataValidation type="whole" imeMode="halfAlpha" allowBlank="1" showInputMessage="1" showErrorMessage="1" error="有効な数字を入力してください" sqref="W203:X203" xr:uid="{CA6955C8-9062-4721-B042-881C515F274C}">
      <formula1>0</formula1>
      <formula2>100</formula2>
    </dataValidation>
    <dataValidation type="whole" imeMode="halfAlpha" allowBlank="1" showInputMessage="1" showErrorMessage="1" error="有効な数字を入力してください" sqref="I205:M205" xr:uid="{826CCCC8-323C-4AA0-96BD-7A8A6A076CF2}">
      <formula1>0</formula1>
      <formula2>9999999999</formula2>
    </dataValidation>
    <dataValidation type="whole" imeMode="halfAlpha" allowBlank="1" showInputMessage="1" showErrorMessage="1" error="有効な数字を入力してください" sqref="I207:M207" xr:uid="{784CFA21-9992-4E48-BDF1-5EDF17996F6D}">
      <formula1>0</formula1>
      <formula2>9999999999</formula2>
    </dataValidation>
    <dataValidation type="whole" imeMode="halfAlpha" allowBlank="1" showInputMessage="1" showErrorMessage="1" error="有効な数字を入力してください" sqref="O207:Q207" xr:uid="{149B1EC5-E8D6-400E-B771-756C7D78C4AE}">
      <formula1>0</formula1>
      <formula2>9999999999</formula2>
    </dataValidation>
    <dataValidation type="date" imeMode="halfAlpha" allowBlank="1" showInputMessage="1" showErrorMessage="1" error="有効な日付を入力してください" sqref="I209:M209" xr:uid="{D4D6A81C-FE41-4F16-8A2B-71DD582BA187}">
      <formula1>92</formula1>
      <formula2>73415</formula2>
    </dataValidation>
    <dataValidation type="whole" imeMode="halfAlpha" allowBlank="1" showInputMessage="1" showErrorMessage="1" error="有効な数字を入力してください" sqref="I212:M212" xr:uid="{A2C66485-7463-4CB2-BE71-B69E088EFA5C}">
      <formula1>0</formula1>
      <formula2>9999999999</formula2>
    </dataValidation>
    <dataValidation type="whole" imeMode="halfAlpha" allowBlank="1" showInputMessage="1" showErrorMessage="1" error="有効な数字を入力してください" sqref="I213:M213" xr:uid="{95C17CA9-DD36-43F0-BE10-0ABB2F1C1E93}">
      <formula1>0</formula1>
      <formula2>9999999999</formula2>
    </dataValidation>
    <dataValidation type="whole" imeMode="halfAlpha" allowBlank="1" showInputMessage="1" showErrorMessage="1" error="有効な数字を入力してください" sqref="I214:M214" xr:uid="{B834464A-7C5D-40CF-9231-D5043B410CAF}">
      <formula1>0</formula1>
      <formula2>9999999999</formula2>
    </dataValidation>
    <dataValidation type="whole" imeMode="halfAlpha" allowBlank="1" showInputMessage="1" showErrorMessage="1" error="有効な数字を入力してください" sqref="I216:M216" xr:uid="{B5706DF6-B169-4DBC-8F3B-E3B26DD98B64}">
      <formula1>0</formula1>
      <formula2>9999999999</formula2>
    </dataValidation>
    <dataValidation type="list" imeMode="halfAlpha" allowBlank="1" showInputMessage="1" showErrorMessage="1" error="リストから選択してください" sqref="I218:M218" xr:uid="{40273CD6-4720-4F77-A545-C77ADC8B8717}">
      <formula1>"該当する,該当しない,　"</formula1>
    </dataValidation>
    <dataValidation type="list" imeMode="halfAlpha" allowBlank="1" showInputMessage="1" showErrorMessage="1" error="リストから選択してください" sqref="I231:M231" xr:uid="{9C29E1D1-C9AD-4455-9A62-94A1FAB13367}">
      <formula1>許可コード</formula1>
    </dataValidation>
    <dataValidation type="date" imeMode="halfAlpha" allowBlank="1" showInputMessage="1" showErrorMessage="1" error="有効な日付を入力してください" sqref="I233:M233" xr:uid="{995B6729-7B6F-4223-954D-AFAFD09528D8}">
      <formula1>92</formula1>
      <formula2>73415</formula2>
    </dataValidation>
    <dataValidation type="list" imeMode="halfAlpha" allowBlank="1" showInputMessage="1" showErrorMessage="1" error="リストから選択してください" sqref="L239:M239" xr:uid="{F8613150-16B5-4772-B6B2-07A8ECC53634}">
      <formula1>"○,　"</formula1>
    </dataValidation>
    <dataValidation type="list" imeMode="halfAlpha" allowBlank="1" showInputMessage="1" showErrorMessage="1" error="リストから選択してください" sqref="N239:O239" xr:uid="{04CCBE3E-8177-4204-8067-CC0693950161}">
      <formula1>"一般,特定,　"</formula1>
    </dataValidation>
    <dataValidation type="whole" imeMode="halfAlpha" allowBlank="1" showInputMessage="1" showErrorMessage="1" error="有効な数字を入力してください" sqref="P239" xr:uid="{7BB204F8-7240-4D02-850E-1DCAB0FECF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R239" xr:uid="{1144BCEE-6D02-4012-9662-3651581C3AFC}">
      <formula1>-9999999999</formula1>
      <formula2>9999999999</formula2>
    </dataValidation>
    <dataValidation type="list" imeMode="halfAlpha" allowBlank="1" showInputMessage="1" showErrorMessage="1" error="リストから選択してください" sqref="S239:T239" xr:uid="{05170BBC-68B7-4DDD-8C22-2C98C8100FFE}">
      <formula1>"一般,特定,　"</formula1>
    </dataValidation>
    <dataValidation type="whole" imeMode="halfAlpha" allowBlank="1" showInputMessage="1" showErrorMessage="1" error="有効な数字を入力してください" sqref="U239" xr:uid="{0E108A13-00FC-453B-A35E-223500198AF3}">
      <formula1>0</formula1>
      <formula2>9999999999</formula2>
    </dataValidation>
    <dataValidation type="whole" imeMode="halfAlpha" allowBlank="1" showInputMessage="1" showErrorMessage="1" error="有効な数字を入力してください" sqref="V239" xr:uid="{B09488F4-77E3-45C0-813E-1B08FB456C01}">
      <formula1>0</formula1>
      <formula2>9999999999</formula2>
    </dataValidation>
    <dataValidation type="list" imeMode="halfAlpha" allowBlank="1" showInputMessage="1" showErrorMessage="1" error="リストから選択してください" sqref="L240:M240" xr:uid="{A414B240-167A-4A69-A95C-BB877289614D}">
      <formula1>"○,　"</formula1>
    </dataValidation>
    <dataValidation type="list" imeMode="halfAlpha" allowBlank="1" showInputMessage="1" showErrorMessage="1" error="リストから選択してください" sqref="N240:O240" xr:uid="{172678F5-F266-4D3D-9078-2383D2BD3E38}">
      <formula1>"一般,特定,　"</formula1>
    </dataValidation>
    <dataValidation type="whole" imeMode="halfAlpha" allowBlank="1" showInputMessage="1" showErrorMessage="1" error="有効な数字を入力してください" sqref="P240" xr:uid="{3E13833B-F98E-4E49-9F23-E6FB7A9264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0:R240" xr:uid="{D5E5817C-7D74-4E73-9E95-4292AA05F7C3}">
      <formula1>-9999999999</formula1>
      <formula2>9999999999</formula2>
    </dataValidation>
    <dataValidation type="list" imeMode="halfAlpha" allowBlank="1" showInputMessage="1" showErrorMessage="1" error="リストから選択してください" sqref="S240:T240" xr:uid="{C96C213E-E30B-47A8-993A-33DF2E2B54FB}">
      <formula1>"一般,特定,　"</formula1>
    </dataValidation>
    <dataValidation type="whole" imeMode="halfAlpha" allowBlank="1" showInputMessage="1" showErrorMessage="1" error="有効な数字を入力してください" sqref="U240" xr:uid="{D5C15BEB-1EF7-4FD4-B537-6C95F2CF574C}">
      <formula1>0</formula1>
      <formula2>9999999999</formula2>
    </dataValidation>
    <dataValidation type="whole" imeMode="halfAlpha" allowBlank="1" showInputMessage="1" showErrorMessage="1" error="有効な数字を入力してください" sqref="V240" xr:uid="{26DEDBCF-654D-46AB-97C4-1CF38C3B1237}">
      <formula1>0</formula1>
      <formula2>9999999999</formula2>
    </dataValidation>
    <dataValidation type="list" imeMode="halfAlpha" allowBlank="1" showInputMessage="1" showErrorMessage="1" error="リストから選択してください" sqref="L241:M241" xr:uid="{E9F67090-9D0C-4F07-90CB-82305CD46143}">
      <formula1>"○,　"</formula1>
    </dataValidation>
    <dataValidation type="list" imeMode="halfAlpha" allowBlank="1" showInputMessage="1" showErrorMessage="1" error="リストから選択してください" sqref="N241:O241" xr:uid="{50AB2CF3-4917-4840-8495-C1F3A395D77A}">
      <formula1>"一般,特定,　"</formula1>
    </dataValidation>
    <dataValidation type="whole" imeMode="halfAlpha" allowBlank="1" showInputMessage="1" showErrorMessage="1" error="有効な数字を入力してください" sqref="P241" xr:uid="{E9292362-33B3-4134-9B35-03F243A8E0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1:R241" xr:uid="{D70918F9-165D-46FA-A555-746B1DC58759}">
      <formula1>-9999999999</formula1>
      <formula2>9999999999</formula2>
    </dataValidation>
    <dataValidation type="list" imeMode="halfAlpha" allowBlank="1" showInputMessage="1" showErrorMessage="1" error="リストから選択してください" sqref="S241:T241" xr:uid="{6E46A03B-BF1D-46A3-ADD3-80EA0551A59A}">
      <formula1>"一般,特定,　"</formula1>
    </dataValidation>
    <dataValidation type="list" imeMode="halfAlpha" allowBlank="1" showInputMessage="1" showErrorMessage="1" error="リストから選択してください" sqref="L242:M242" xr:uid="{9EF96468-E422-444F-8EAD-AA158D34AFC7}">
      <formula1>"○,　"</formula1>
    </dataValidation>
    <dataValidation type="list" imeMode="halfAlpha" allowBlank="1" showInputMessage="1" showErrorMessage="1" error="リストから選択してください" sqref="N242:O242" xr:uid="{508D35BF-741D-4CD0-BE07-28CE678F5786}">
      <formula1>"一般,特定,　"</formula1>
    </dataValidation>
    <dataValidation type="whole" imeMode="halfAlpha" allowBlank="1" showInputMessage="1" showErrorMessage="1" error="有効な数字を入力してください" sqref="P242" xr:uid="{1292BB20-3FFF-412D-B303-44421CA126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2:R242" xr:uid="{A18FC63D-ADFC-476F-933A-C26C946E3F81}">
      <formula1>-9999999999</formula1>
      <formula2>9999999999</formula2>
    </dataValidation>
    <dataValidation type="list" imeMode="halfAlpha" allowBlank="1" showInputMessage="1" showErrorMessage="1" error="リストから選択してください" sqref="S242:T242" xr:uid="{4A3820D6-5846-4F56-9010-E3E3D68B59AF}">
      <formula1>"一般,特定,　"</formula1>
    </dataValidation>
    <dataValidation type="list" imeMode="halfAlpha" allowBlank="1" showInputMessage="1" showErrorMessage="1" error="リストから選択してください" sqref="L243:M243" xr:uid="{54FAFEA5-ED7D-44AF-A900-D8624D0AF7BF}">
      <formula1>"○,　"</formula1>
    </dataValidation>
    <dataValidation type="list" imeMode="halfAlpha" allowBlank="1" showInputMessage="1" showErrorMessage="1" error="リストから選択してください" sqref="N243:O243" xr:uid="{A6ADD18B-439A-42D3-B159-98AB0A89B32D}">
      <formula1>"一般,特定,　"</formula1>
    </dataValidation>
    <dataValidation type="whole" imeMode="halfAlpha" allowBlank="1" showInputMessage="1" showErrorMessage="1" error="有効な数字を入力してください" sqref="P243" xr:uid="{1D1548CC-D8BA-42D8-BEB3-2790B3A439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3:R243" xr:uid="{B4523808-5D05-48FD-8176-A3C4F462106D}">
      <formula1>-9999999999</formula1>
      <formula2>9999999999</formula2>
    </dataValidation>
    <dataValidation type="list" imeMode="halfAlpha" allowBlank="1" showInputMessage="1" showErrorMessage="1" error="リストから選択してください" sqref="S243:T243" xr:uid="{6182B62F-DA82-473B-B338-F233093A4050}">
      <formula1>"一般,特定,　"</formula1>
    </dataValidation>
    <dataValidation type="list" imeMode="halfAlpha" allowBlank="1" showInputMessage="1" showErrorMessage="1" error="リストから選択してください" sqref="L244:M244" xr:uid="{61DC76F4-DBC6-49FC-BF42-B5797365A6AB}">
      <formula1>"○,　"</formula1>
    </dataValidation>
    <dataValidation type="list" imeMode="halfAlpha" allowBlank="1" showInputMessage="1" showErrorMessage="1" error="リストから選択してください" sqref="N244:O244" xr:uid="{E85CE894-198F-436C-8C29-AE0969838FC8}">
      <formula1>"一般,特定,　"</formula1>
    </dataValidation>
    <dataValidation type="whole" imeMode="halfAlpha" allowBlank="1" showInputMessage="1" showErrorMessage="1" error="有効な数字を入力してください" sqref="P244" xr:uid="{2D3C34D5-D92E-4945-B242-4164131E39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4:R244" xr:uid="{ECF4170A-DFF2-40ED-9553-232122D1587A}">
      <formula1>-9999999999</formula1>
      <formula2>9999999999</formula2>
    </dataValidation>
    <dataValidation type="list" imeMode="halfAlpha" allowBlank="1" showInputMessage="1" showErrorMessage="1" error="リストから選択してください" sqref="S244:T244" xr:uid="{E4A6B53E-5B92-4FDB-9301-5B1BAA61D0F3}">
      <formula1>"一般,特定,　"</formula1>
    </dataValidation>
    <dataValidation type="list" imeMode="halfAlpha" allowBlank="1" showInputMessage="1" showErrorMessage="1" error="リストから選択してください" sqref="L245:M245" xr:uid="{AE4A4002-14FC-4D2A-89BC-AE0BEA6FEBE8}">
      <formula1>"○,　"</formula1>
    </dataValidation>
    <dataValidation type="list" imeMode="halfAlpha" allowBlank="1" showInputMessage="1" showErrorMessage="1" error="リストから選択してください" sqref="N245:O245" xr:uid="{BC1417BD-2C14-4588-A1E7-DF2673B9DE79}">
      <formula1>"一般,特定,　"</formula1>
    </dataValidation>
    <dataValidation type="whole" imeMode="halfAlpha" allowBlank="1" showInputMessage="1" showErrorMessage="1" error="有効な数字を入力してください" sqref="P245" xr:uid="{500AE2CA-0FF5-4D0C-ABC0-FE9897EEDC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5:R245" xr:uid="{263BB6CC-48E8-4569-9088-3275023D181E}">
      <formula1>-9999999999</formula1>
      <formula2>9999999999</formula2>
    </dataValidation>
    <dataValidation type="list" imeMode="halfAlpha" allowBlank="1" showInputMessage="1" showErrorMessage="1" error="リストから選択してください" sqref="S245:T245" xr:uid="{0B8BA29A-18F1-4B50-885C-C5B1AA2DF390}">
      <formula1>"一般,特定,　"</formula1>
    </dataValidation>
    <dataValidation type="list" imeMode="halfAlpha" allowBlank="1" showInputMessage="1" showErrorMessage="1" error="リストから選択してください" sqref="L246:M246" xr:uid="{A9C88C00-DEC9-4A05-A98E-8AF6456EA54F}">
      <formula1>"○,　"</formula1>
    </dataValidation>
    <dataValidation type="list" imeMode="halfAlpha" allowBlank="1" showInputMessage="1" showErrorMessage="1" error="リストから選択してください" sqref="N246:O246" xr:uid="{3975D902-7517-4757-B8E7-919A46F20DAA}">
      <formula1>"一般,特定,　"</formula1>
    </dataValidation>
    <dataValidation type="whole" imeMode="halfAlpha" allowBlank="1" showInputMessage="1" showErrorMessage="1" error="有効な数字を入力してください" sqref="P246" xr:uid="{9B9D7895-1016-4F58-813B-6E3EA853D3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6:R246" xr:uid="{785C1ECE-7567-4A42-A5EB-459DCAF04BD0}">
      <formula1>-9999999999</formula1>
      <formula2>9999999999</formula2>
    </dataValidation>
    <dataValidation type="list" imeMode="halfAlpha" allowBlank="1" showInputMessage="1" showErrorMessage="1" error="リストから選択してください" sqref="S246:T246" xr:uid="{652CB965-16F4-464F-9F35-EBB022E8FC03}">
      <formula1>"一般,特定,　"</formula1>
    </dataValidation>
    <dataValidation type="list" imeMode="halfAlpha" allowBlank="1" showInputMessage="1" showErrorMessage="1" error="リストから選択してください" sqref="L247:M247" xr:uid="{9D9A11DD-9E2F-4E51-92F4-2ED25B141FDE}">
      <formula1>"○,　"</formula1>
    </dataValidation>
    <dataValidation type="list" imeMode="halfAlpha" allowBlank="1" showInputMessage="1" showErrorMessage="1" error="リストから選択してください" sqref="N247:O247" xr:uid="{2856D6B8-A27F-4201-8354-223D7F650B3D}">
      <formula1>"一般,特定,　"</formula1>
    </dataValidation>
    <dataValidation type="whole" imeMode="halfAlpha" allowBlank="1" showInputMessage="1" showErrorMessage="1" error="有効な数字を入力してください" sqref="P247" xr:uid="{6D86D018-B436-4CDD-B92B-1602515B61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7:R247" xr:uid="{B1D9AA6E-1C86-4456-9E15-809C48A43B2D}">
      <formula1>-9999999999</formula1>
      <formula2>9999999999</formula2>
    </dataValidation>
    <dataValidation type="list" imeMode="halfAlpha" allowBlank="1" showInputMessage="1" showErrorMessage="1" error="リストから選択してください" sqref="S247:T247" xr:uid="{00304E2F-E7AB-4ED1-B883-13DC283AC11B}">
      <formula1>"一般,特定,　"</formula1>
    </dataValidation>
    <dataValidation type="list" imeMode="halfAlpha" allowBlank="1" showInputMessage="1" showErrorMessage="1" error="リストから選択してください" sqref="L248:M248" xr:uid="{7C07C54C-E8BE-46F4-AE9A-33C3D062A01D}">
      <formula1>"○,　"</formula1>
    </dataValidation>
    <dataValidation type="list" imeMode="halfAlpha" allowBlank="1" showInputMessage="1" showErrorMessage="1" error="リストから選択してください" sqref="N248:O248" xr:uid="{90B20DAC-4BCA-4760-9BAA-71E8C9A02158}">
      <formula1>"一般,特定,　"</formula1>
    </dataValidation>
    <dataValidation type="whole" imeMode="halfAlpha" allowBlank="1" showInputMessage="1" showErrorMessage="1" error="有効な数字を入力してください" sqref="P248" xr:uid="{DEA9647D-EBE5-42DE-9AF2-FE72F72BE9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8:R248" xr:uid="{C1AFCA1B-0E2A-4051-B996-CC0D6DD53F72}">
      <formula1>-9999999999</formula1>
      <formula2>9999999999</formula2>
    </dataValidation>
    <dataValidation type="list" imeMode="halfAlpha" allowBlank="1" showInputMessage="1" showErrorMessage="1" error="リストから選択してください" sqref="S248:T248" xr:uid="{36A18645-9987-49C8-981A-B5313E3B5D80}">
      <formula1>"一般,特定,　"</formula1>
    </dataValidation>
    <dataValidation type="list" imeMode="halfAlpha" allowBlank="1" showInputMessage="1" showErrorMessage="1" error="リストから選択してください" sqref="L249:M249" xr:uid="{BD6D1679-D35C-4977-A920-ED471E154152}">
      <formula1>"○,　"</formula1>
    </dataValidation>
    <dataValidation type="list" imeMode="halfAlpha" allowBlank="1" showInputMessage="1" showErrorMessage="1" error="リストから選択してください" sqref="N249:O249" xr:uid="{D5684A28-1170-41C9-8FA6-89468B98C16F}">
      <formula1>"一般,特定,　"</formula1>
    </dataValidation>
    <dataValidation type="whole" imeMode="halfAlpha" allowBlank="1" showInputMessage="1" showErrorMessage="1" error="有効な数字を入力してください" sqref="P249" xr:uid="{826364BE-97EE-4037-8F04-3C6E4FD2F4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9:R249" xr:uid="{6E7A3032-7B08-4454-AED1-50B67D0CC762}">
      <formula1>-9999999999</formula1>
      <formula2>9999999999</formula2>
    </dataValidation>
    <dataValidation type="list" imeMode="halfAlpha" allowBlank="1" showInputMessage="1" showErrorMessage="1" error="リストから選択してください" sqref="S249:T249" xr:uid="{12549AD5-EAE9-4C11-8A6E-91C3C952945A}">
      <formula1>"一般,特定,　"</formula1>
    </dataValidation>
    <dataValidation type="list" imeMode="halfAlpha" allowBlank="1" showInputMessage="1" showErrorMessage="1" error="リストから選択してください" sqref="L250:M250" xr:uid="{C28E6876-89A3-4320-95A8-7DC4B605C931}">
      <formula1>"○,　"</formula1>
    </dataValidation>
    <dataValidation type="list" imeMode="halfAlpha" allowBlank="1" showInputMessage="1" showErrorMessage="1" error="リストから選択してください" sqref="N250:O250" xr:uid="{BC5BAF8F-BF8E-4E7A-A2C8-04E3DEFD3029}">
      <formula1>"一般,特定,　"</formula1>
    </dataValidation>
    <dataValidation type="whole" imeMode="halfAlpha" allowBlank="1" showInputMessage="1" showErrorMessage="1" error="有効な数字を入力してください" sqref="P250" xr:uid="{A3827225-FC43-4E9F-8AE2-E178BD6425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0:R250" xr:uid="{3863DD87-4DBD-4742-9E9B-49AB73A4370D}">
      <formula1>-9999999999</formula1>
      <formula2>9999999999</formula2>
    </dataValidation>
    <dataValidation type="list" imeMode="halfAlpha" allowBlank="1" showInputMessage="1" showErrorMessage="1" error="リストから選択してください" sqref="S250:T250" xr:uid="{19E05564-6EFC-4319-BE07-D5642D45D3BA}">
      <formula1>"一般,特定,　"</formula1>
    </dataValidation>
    <dataValidation type="list" imeMode="halfAlpha" allowBlank="1" showInputMessage="1" showErrorMessage="1" error="リストから選択してください" sqref="L251:M251" xr:uid="{1EE65BA3-257B-4F3B-99E9-C4E5A3DA679C}">
      <formula1>"○,　"</formula1>
    </dataValidation>
    <dataValidation type="list" imeMode="halfAlpha" allowBlank="1" showInputMessage="1" showErrorMessage="1" error="リストから選択してください" sqref="N251:O251" xr:uid="{B940A129-F2BD-4967-8B4A-5A4E0D5345E5}">
      <formula1>"一般,特定,　"</formula1>
    </dataValidation>
    <dataValidation type="whole" imeMode="halfAlpha" allowBlank="1" showInputMessage="1" showErrorMessage="1" error="有効な数字を入力してください" sqref="P251" xr:uid="{F08E5092-C32F-4BA6-8CB1-0D1AB8243D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1:R251" xr:uid="{091978ED-D4D9-4A83-8D52-B7461C4C2A66}">
      <formula1>-9999999999</formula1>
      <formula2>9999999999</formula2>
    </dataValidation>
    <dataValidation type="list" imeMode="halfAlpha" allowBlank="1" showInputMessage="1" showErrorMessage="1" error="リストから選択してください" sqref="S251:T251" xr:uid="{51A5483A-9D5C-40D8-8708-4575763179E0}">
      <formula1>"一般,特定,　"</formula1>
    </dataValidation>
    <dataValidation type="list" imeMode="halfAlpha" allowBlank="1" showInputMessage="1" showErrorMessage="1" error="リストから選択してください" sqref="L252:M252" xr:uid="{1268AF61-24A9-4706-8FC3-3B76DD304696}">
      <formula1>"○,　"</formula1>
    </dataValidation>
    <dataValidation type="list" imeMode="halfAlpha" allowBlank="1" showInputMessage="1" showErrorMessage="1" error="リストから選択してください" sqref="N252:O252" xr:uid="{3F62691E-F10F-481E-89E0-B9A9D49C1EE6}">
      <formula1>"一般,特定,　"</formula1>
    </dataValidation>
    <dataValidation type="whole" imeMode="halfAlpha" allowBlank="1" showInputMessage="1" showErrorMessage="1" error="有効な数字を入力してください" sqref="P252" xr:uid="{6DCDFC65-BB2A-40F2-930D-7B6AE89DF0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2:R252" xr:uid="{C90EDDC7-3888-4C88-BA6F-E164D94AD997}">
      <formula1>-9999999999</formula1>
      <formula2>9999999999</formula2>
    </dataValidation>
    <dataValidation type="list" imeMode="halfAlpha" allowBlank="1" showInputMessage="1" showErrorMessage="1" error="リストから選択してください" sqref="S252:T252" xr:uid="{0CB26157-B153-4C36-89B6-4415E1C105C6}">
      <formula1>"一般,特定,　"</formula1>
    </dataValidation>
    <dataValidation type="list" imeMode="halfAlpha" allowBlank="1" showInputMessage="1" showErrorMessage="1" error="リストから選択してください" sqref="L253:M253" xr:uid="{6CB93784-B09A-4DDA-99B8-B5777C1F909C}">
      <formula1>"○,　"</formula1>
    </dataValidation>
    <dataValidation type="list" imeMode="halfAlpha" allowBlank="1" showInputMessage="1" showErrorMessage="1" error="リストから選択してください" sqref="N253:O253" xr:uid="{5330D13C-0835-4EF7-B6A1-2F48F04D3904}">
      <formula1>"一般,特定,　"</formula1>
    </dataValidation>
    <dataValidation type="whole" imeMode="halfAlpha" allowBlank="1" showInputMessage="1" showErrorMessage="1" error="有効な数字を入力してください" sqref="P253" xr:uid="{C1B92384-41A0-421E-A18E-C807C82273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3:R253" xr:uid="{469FA2E0-9916-4D7F-853B-7B25807A8555}">
      <formula1>-9999999999</formula1>
      <formula2>9999999999</formula2>
    </dataValidation>
    <dataValidation type="list" imeMode="halfAlpha" allowBlank="1" showInputMessage="1" showErrorMessage="1" error="リストから選択してください" sqref="S253:T253" xr:uid="{5DB0B1A3-7A65-4FC4-9BB2-BB3278929F12}">
      <formula1>"一般,特定,　"</formula1>
    </dataValidation>
    <dataValidation type="list" imeMode="halfAlpha" allowBlank="1" showInputMessage="1" showErrorMessage="1" error="リストから選択してください" sqref="L254:M254" xr:uid="{297854BF-39FF-431C-BEFA-1CBF80A0F0C1}">
      <formula1>"○,　"</formula1>
    </dataValidation>
    <dataValidation type="list" imeMode="halfAlpha" allowBlank="1" showInputMessage="1" showErrorMessage="1" error="リストから選択してください" sqref="N254:O254" xr:uid="{3AF25542-7880-4B3B-B31C-4F35AC94D331}">
      <formula1>"一般,特定,　"</formula1>
    </dataValidation>
    <dataValidation type="whole" imeMode="halfAlpha" allowBlank="1" showInputMessage="1" showErrorMessage="1" error="有効な数字を入力してください" sqref="P254" xr:uid="{3849FAF0-3343-4B86-A2A0-B8401566D4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4:R254" xr:uid="{E45682E7-658C-40EB-8C94-90E14924AC21}">
      <formula1>-9999999999</formula1>
      <formula2>9999999999</formula2>
    </dataValidation>
    <dataValidation type="list" imeMode="halfAlpha" allowBlank="1" showInputMessage="1" showErrorMessage="1" error="リストから選択してください" sqref="S254:T254" xr:uid="{C61EC0B4-6CA7-422B-82FD-2AE7FA90776D}">
      <formula1>"一般,特定,　"</formula1>
    </dataValidation>
    <dataValidation type="list" imeMode="halfAlpha" allowBlank="1" showInputMessage="1" showErrorMessage="1" error="リストから選択してください" sqref="L255:M255" xr:uid="{737959AD-96BA-452E-B7F1-D19BB980C6B9}">
      <formula1>"○,　"</formula1>
    </dataValidation>
    <dataValidation type="list" imeMode="halfAlpha" allowBlank="1" showInputMessage="1" showErrorMessage="1" error="リストから選択してください" sqref="N255:O255" xr:uid="{DFD332A2-5A25-4E47-8642-55F720D61A68}">
      <formula1>"一般,特定,　"</formula1>
    </dataValidation>
    <dataValidation type="whole" imeMode="halfAlpha" allowBlank="1" showInputMessage="1" showErrorMessage="1" error="有効な数字を入力してください" sqref="P255" xr:uid="{B0583272-9AD5-46D6-BA5D-9019BA2563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5:R255" xr:uid="{BEF73C3A-EEFE-43A8-BABD-E100FF5D0D17}">
      <formula1>-9999999999</formula1>
      <formula2>9999999999</formula2>
    </dataValidation>
    <dataValidation type="list" imeMode="halfAlpha" allowBlank="1" showInputMessage="1" showErrorMessage="1" error="リストから選択してください" sqref="S255:T255" xr:uid="{B9A87649-79F8-4847-80B4-1FAFE35E84B3}">
      <formula1>"一般,特定,　"</formula1>
    </dataValidation>
    <dataValidation type="list" imeMode="halfAlpha" allowBlank="1" showInputMessage="1" showErrorMessage="1" error="リストから選択してください" sqref="L256:M256" xr:uid="{00AC853F-5E67-4305-BDFD-C861D6CBD4E3}">
      <formula1>"○,　"</formula1>
    </dataValidation>
    <dataValidation type="list" imeMode="halfAlpha" allowBlank="1" showInputMessage="1" showErrorMessage="1" error="リストから選択してください" sqref="N256:O256" xr:uid="{7F3EEFE7-7D96-4D31-90D5-B7F0E9478D18}">
      <formula1>"一般,特定,　"</formula1>
    </dataValidation>
    <dataValidation type="whole" imeMode="halfAlpha" allowBlank="1" showInputMessage="1" showErrorMessage="1" error="有効な数字を入力してください" sqref="P256" xr:uid="{053927A7-65B6-44E0-BD07-BCC7BD6EC9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6:R256" xr:uid="{BDEC608D-2D79-4C2C-BE44-3105ED74AC17}">
      <formula1>-9999999999</formula1>
      <formula2>9999999999</formula2>
    </dataValidation>
    <dataValidation type="list" imeMode="halfAlpha" allowBlank="1" showInputMessage="1" showErrorMessage="1" error="リストから選択してください" sqref="S256:T256" xr:uid="{CA787047-CED8-45A9-9AE4-AF0D163FC70D}">
      <formula1>"一般,特定,　"</formula1>
    </dataValidation>
    <dataValidation type="list" imeMode="halfAlpha" allowBlank="1" showInputMessage="1" showErrorMessage="1" error="リストから選択してください" sqref="L257:M257" xr:uid="{F14E34BF-9D4A-4A96-94AB-9DEA81681DAE}">
      <formula1>"○,　"</formula1>
    </dataValidation>
    <dataValidation type="list" imeMode="halfAlpha" allowBlank="1" showInputMessage="1" showErrorMessage="1" error="リストから選択してください" sqref="N257:O257" xr:uid="{5325B6EC-CBF1-4529-ABB0-F632C848FAA0}">
      <formula1>"一般,特定,　"</formula1>
    </dataValidation>
    <dataValidation type="whole" imeMode="halfAlpha" allowBlank="1" showInputMessage="1" showErrorMessage="1" error="有効な数字を入力してください" sqref="P257" xr:uid="{8CF84077-4A58-4A46-AE31-4588A68743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7:R257" xr:uid="{1D8E7B05-7863-46C5-8D3F-3B1BB76F9A0D}">
      <formula1>-9999999999</formula1>
      <formula2>9999999999</formula2>
    </dataValidation>
    <dataValidation type="list" imeMode="halfAlpha" allowBlank="1" showInputMessage="1" showErrorMessage="1" error="リストから選択してください" sqref="S257:T257" xr:uid="{45E81D52-CB5A-44ED-B452-2F86F816C344}">
      <formula1>"一般,特定,　"</formula1>
    </dataValidation>
    <dataValidation type="list" imeMode="halfAlpha" allowBlank="1" showInputMessage="1" showErrorMessage="1" error="リストから選択してください" sqref="L258:M258" xr:uid="{0B535641-367A-4C21-B133-3E7AC9A4AE27}">
      <formula1>"○,　"</formula1>
    </dataValidation>
    <dataValidation type="list" imeMode="halfAlpha" allowBlank="1" showInputMessage="1" showErrorMessage="1" error="リストから選択してください" sqref="N258:O258" xr:uid="{C1CE54A3-1B2F-44F2-A9A1-42ADA5B1F01D}">
      <formula1>"一般,特定,　"</formula1>
    </dataValidation>
    <dataValidation type="whole" imeMode="halfAlpha" allowBlank="1" showInputMessage="1" showErrorMessage="1" error="有効な数字を入力してください" sqref="P258" xr:uid="{ADE0275B-3C82-4EE4-AD35-D2587837AD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8:R258" xr:uid="{BF3EDB12-74F1-46AA-9D15-C4CF63B6667D}">
      <formula1>-9999999999</formula1>
      <formula2>9999999999</formula2>
    </dataValidation>
    <dataValidation type="list" imeMode="halfAlpha" allowBlank="1" showInputMessage="1" showErrorMessage="1" error="リストから選択してください" sqref="S258:T258" xr:uid="{2FBB2614-B7CF-404E-B4F6-028433AE56DF}">
      <formula1>"一般,特定,　"</formula1>
    </dataValidation>
    <dataValidation type="list" imeMode="halfAlpha" allowBlank="1" showInputMessage="1" showErrorMessage="1" error="リストから選択してください" sqref="L259:M259" xr:uid="{9948953D-FB43-44FF-809F-DBC608A4E908}">
      <formula1>"○,　"</formula1>
    </dataValidation>
    <dataValidation type="list" imeMode="halfAlpha" allowBlank="1" showInputMessage="1" showErrorMessage="1" error="リストから選択してください" sqref="N259:O259" xr:uid="{3FC53B91-3B7D-4A8C-9AE5-6C6FA81F1620}">
      <formula1>"一般,特定,　"</formula1>
    </dataValidation>
    <dataValidation type="whole" imeMode="halfAlpha" allowBlank="1" showInputMessage="1" showErrorMessage="1" error="有効な数字を入力してください" sqref="P259" xr:uid="{05D2E792-7435-49F3-9CAD-6600E7D76C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9:R259" xr:uid="{E64360CB-8DEA-4914-9245-351722AE0F22}">
      <formula1>-9999999999</formula1>
      <formula2>9999999999</formula2>
    </dataValidation>
    <dataValidation type="list" imeMode="halfAlpha" allowBlank="1" showInputMessage="1" showErrorMessage="1" error="リストから選択してください" sqref="S259:T259" xr:uid="{7404A96F-CA68-4E5C-B8F0-078C325A5AB8}">
      <formula1>"一般,特定,　"</formula1>
    </dataValidation>
    <dataValidation type="list" imeMode="halfAlpha" allowBlank="1" showInputMessage="1" showErrorMessage="1" error="リストから選択してください" sqref="L260:M260" xr:uid="{97D29F8A-18A1-44F9-92B3-B7F90C5677EB}">
      <formula1>"○,　"</formula1>
    </dataValidation>
    <dataValidation type="list" imeMode="halfAlpha" allowBlank="1" showInputMessage="1" showErrorMessage="1" error="リストから選択してください" sqref="N260:O260" xr:uid="{3D640898-ADD7-422A-A22B-5D1BFE5D5B18}">
      <formula1>"一般,特定,　"</formula1>
    </dataValidation>
    <dataValidation type="whole" imeMode="halfAlpha" allowBlank="1" showInputMessage="1" showErrorMessage="1" error="有効な数字を入力してください" sqref="P260" xr:uid="{C98B0055-C822-4E37-AEA2-EC30E4D849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0:R260" xr:uid="{EEE57C80-F33C-4326-ACB2-B2820F45255B}">
      <formula1>-9999999999</formula1>
      <formula2>9999999999</formula2>
    </dataValidation>
    <dataValidation type="list" imeMode="halfAlpha" allowBlank="1" showInputMessage="1" showErrorMessage="1" error="リストから選択してください" sqref="S260:T260" xr:uid="{69316A8C-859E-4957-9EBD-3E58F97B00C9}">
      <formula1>"一般,特定,　"</formula1>
    </dataValidation>
    <dataValidation type="list" imeMode="halfAlpha" allowBlank="1" showInputMessage="1" showErrorMessage="1" error="リストから選択してください" sqref="L261:M261" xr:uid="{37DCEA97-43D3-4C4E-BCEF-A44793575ECF}">
      <formula1>"○,　"</formula1>
    </dataValidation>
    <dataValidation type="list" imeMode="halfAlpha" allowBlank="1" showInputMessage="1" showErrorMessage="1" error="リストから選択してください" sqref="N261:O261" xr:uid="{7D58339A-3590-438B-B1C4-1D3E3FDB85A4}">
      <formula1>"一般,特定,　"</formula1>
    </dataValidation>
    <dataValidation type="whole" imeMode="halfAlpha" allowBlank="1" showInputMessage="1" showErrorMessage="1" error="有効な数字を入力してください" sqref="P261" xr:uid="{17229AB6-D3C2-44C2-AE8A-B43475A616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1:R261" xr:uid="{E3C36F4C-4189-4825-8EF4-DC95E107E524}">
      <formula1>-9999999999</formula1>
      <formula2>9999999999</formula2>
    </dataValidation>
    <dataValidation type="list" imeMode="halfAlpha" allowBlank="1" showInputMessage="1" showErrorMessage="1" error="リストから選択してください" sqref="S261:T261" xr:uid="{15946794-BB38-48FC-B763-142235C452E7}">
      <formula1>"一般,特定,　"</formula1>
    </dataValidation>
    <dataValidation type="list" imeMode="halfAlpha" allowBlank="1" showInputMessage="1" showErrorMessage="1" error="リストから選択してください" sqref="L262:M262" xr:uid="{31EA697E-1A9C-4A16-934D-1C0B787D0CA8}">
      <formula1>"○,　"</formula1>
    </dataValidation>
    <dataValidation type="list" imeMode="halfAlpha" allowBlank="1" showInputMessage="1" showErrorMessage="1" error="リストから選択してください" sqref="N262:O262" xr:uid="{AAE19E6E-7BBA-4167-888C-FE77CAFC1AD0}">
      <formula1>"一般,特定,　"</formula1>
    </dataValidation>
    <dataValidation type="whole" imeMode="halfAlpha" allowBlank="1" showInputMessage="1" showErrorMessage="1" error="有効な数字を入力してください" sqref="P262" xr:uid="{B4998853-994A-4EFF-B856-8F7274F364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2:R262" xr:uid="{A56E58E5-156B-4E93-A728-9EB497CEC91E}">
      <formula1>-9999999999</formula1>
      <formula2>9999999999</formula2>
    </dataValidation>
    <dataValidation type="list" imeMode="halfAlpha" allowBlank="1" showInputMessage="1" showErrorMessage="1" error="リストから選択してください" sqref="S262:T262" xr:uid="{5B616AC6-329A-4714-A8A0-69597C11AB1E}">
      <formula1>"一般,特定,　"</formula1>
    </dataValidation>
    <dataValidation type="list" imeMode="halfAlpha" allowBlank="1" showInputMessage="1" showErrorMessage="1" error="リストから選択してください" sqref="L263:M263" xr:uid="{8E936FDB-16FC-4E85-9AF2-C3ABEEBF7E46}">
      <formula1>"○,　"</formula1>
    </dataValidation>
    <dataValidation type="list" imeMode="halfAlpha" allowBlank="1" showInputMessage="1" showErrorMessage="1" error="リストから選択してください" sqref="N263:O263" xr:uid="{773E84B9-66A3-4B8C-BBC8-269008CC7AF1}">
      <formula1>"一般,特定,　"</formula1>
    </dataValidation>
    <dataValidation type="whole" imeMode="halfAlpha" allowBlank="1" showInputMessage="1" showErrorMessage="1" error="有効な数字を入力してください" sqref="P263" xr:uid="{2113B7BE-0B0F-46B4-98E8-04BC6808F86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3:R263" xr:uid="{96815F21-DB45-4E30-8C8B-64217F4BDC21}">
      <formula1>-9999999999</formula1>
      <formula2>9999999999</formula2>
    </dataValidation>
    <dataValidation type="list" imeMode="halfAlpha" allowBlank="1" showInputMessage="1" showErrorMessage="1" error="リストから選択してください" sqref="S263:T263" xr:uid="{131AADD0-0FA0-44BB-AC44-581E187332AB}">
      <formula1>"一般,特定,　"</formula1>
    </dataValidation>
    <dataValidation type="list" imeMode="halfAlpha" allowBlank="1" showInputMessage="1" showErrorMessage="1" error="リストから選択してください" sqref="L264:M264" xr:uid="{BD205B93-2CDB-4998-8BEE-C5B179A7EAB9}">
      <formula1>"○,　"</formula1>
    </dataValidation>
    <dataValidation type="list" imeMode="halfAlpha" allowBlank="1" showInputMessage="1" showErrorMessage="1" error="リストから選択してください" sqref="N264:O264" xr:uid="{4B18829C-F120-4CF8-9C7B-7C09A9A91675}">
      <formula1>"一般,特定,　"</formula1>
    </dataValidation>
    <dataValidation type="whole" imeMode="halfAlpha" allowBlank="1" showInputMessage="1" showErrorMessage="1" error="有効な数字を入力してください" sqref="P264" xr:uid="{9832077A-6056-4F3C-A0B4-439D42B8C0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4:R264" xr:uid="{531F964E-58B8-4D29-A466-B6F63F4E18B1}">
      <formula1>-9999999999</formula1>
      <formula2>9999999999</formula2>
    </dataValidation>
    <dataValidation type="list" imeMode="halfAlpha" allowBlank="1" showInputMessage="1" showErrorMessage="1" error="リストから選択してください" sqref="S264:T264" xr:uid="{F89A89D4-DB9F-4468-91D2-6D85599D47A8}">
      <formula1>"一般,特定,　"</formula1>
    </dataValidation>
    <dataValidation type="list" imeMode="halfAlpha" allowBlank="1" showInputMessage="1" showErrorMessage="1" error="リストから選択してください" sqref="L265:M265" xr:uid="{A79AB5D7-D101-4241-86B9-AA1306EB53FE}">
      <formula1>"○,　"</formula1>
    </dataValidation>
    <dataValidation type="list" imeMode="halfAlpha" allowBlank="1" showInputMessage="1" showErrorMessage="1" error="リストから選択してください" sqref="N265:O265" xr:uid="{E9DD531B-0FD8-4086-956F-D6739789C7E5}">
      <formula1>"一般,特定,　"</formula1>
    </dataValidation>
    <dataValidation type="whole" imeMode="halfAlpha" allowBlank="1" showInputMessage="1" showErrorMessage="1" error="有効な数字を入力してください" sqref="P265" xr:uid="{B7063646-A73D-4644-99C9-0959A33E3E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5:R265" xr:uid="{80B7E14C-0761-48DC-8064-653FD4DC09FC}">
      <formula1>-9999999999</formula1>
      <formula2>9999999999</formula2>
    </dataValidation>
    <dataValidation type="list" imeMode="halfAlpha" allowBlank="1" showInputMessage="1" showErrorMessage="1" error="リストから選択してください" sqref="S265:T265" xr:uid="{7F83D0AA-4DD7-4444-91CF-7EAE5E867C0E}">
      <formula1>"一般,特定,　"</formula1>
    </dataValidation>
    <dataValidation type="list" imeMode="halfAlpha" allowBlank="1" showInputMessage="1" showErrorMessage="1" error="リストから選択してください" sqref="L266:M266" xr:uid="{E001862F-DA5C-497D-8DDE-4884506A1A34}">
      <formula1>"○,　"</formula1>
    </dataValidation>
    <dataValidation type="list" imeMode="halfAlpha" allowBlank="1" showInputMessage="1" showErrorMessage="1" error="リストから選択してください" sqref="N266:O266" xr:uid="{46A60BDB-40EC-4916-A262-3F23AF147952}">
      <formula1>"一般,特定,　"</formula1>
    </dataValidation>
    <dataValidation type="whole" imeMode="halfAlpha" allowBlank="1" showInputMessage="1" showErrorMessage="1" error="有効な数字を入力してください" sqref="P266" xr:uid="{DDD2E3FF-DBE4-4A16-B61F-51D20666C5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6:R266" xr:uid="{0FC3AC17-1300-4908-B317-A4E87EAFB16B}">
      <formula1>-9999999999</formula1>
      <formula2>9999999999</formula2>
    </dataValidation>
    <dataValidation type="list" imeMode="halfAlpha" allowBlank="1" showInputMessage="1" showErrorMessage="1" error="リストから選択してください" sqref="S266:T266" xr:uid="{018AB321-F17F-418D-83F7-8899A541B5B7}">
      <formula1>"一般,特定,　"</formula1>
    </dataValidation>
    <dataValidation type="list" imeMode="halfAlpha" allowBlank="1" showInputMessage="1" showErrorMessage="1" error="リストから選択してください" sqref="L267:M267" xr:uid="{3AE57F20-998C-493C-A06D-864DACBBEFD3}">
      <formula1>"○,　"</formula1>
    </dataValidation>
    <dataValidation type="list" imeMode="halfAlpha" allowBlank="1" showInputMessage="1" showErrorMessage="1" error="リストから選択してください" sqref="N267:O267" xr:uid="{25C3A7DA-47D0-4C31-B828-1204D424DC52}">
      <formula1>"一般,特定,　"</formula1>
    </dataValidation>
    <dataValidation type="whole" imeMode="halfAlpha" allowBlank="1" showInputMessage="1" showErrorMessage="1" error="有効な数字を入力してください" sqref="P267" xr:uid="{13B91DBF-1E17-4FF1-A36C-F7A5856D92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67:R267" xr:uid="{D9DFEAE2-8F28-4114-9F0C-09880CD9EA05}">
      <formula1>-9999999999</formula1>
      <formula2>9999999999</formula2>
    </dataValidation>
    <dataValidation type="list" imeMode="halfAlpha" allowBlank="1" showInputMessage="1" showErrorMessage="1" error="リストから選択してください" sqref="S267:T267" xr:uid="{486707CD-5142-4BFA-A118-610FD9123D2A}">
      <formula1>"一般,特定,　"</formula1>
    </dataValidation>
    <dataValidation type="list" imeMode="halfAlpha" allowBlank="1" showInputMessage="1" showErrorMessage="1" error="リストから選択してください" sqref="X276" xr:uid="{B6219FDA-6E18-47D8-BF77-DD6E53486F8C}">
      <formula1>"○,　"</formula1>
    </dataValidation>
    <dataValidation type="list" imeMode="halfAlpha" allowBlank="1" showInputMessage="1" showErrorMessage="1" error="リストから選択してください" sqref="X277" xr:uid="{B4FAE991-C9B1-4D85-BFD5-95FC80011D8F}">
      <formula1>"○,　"</formula1>
    </dataValidation>
    <dataValidation type="list" imeMode="halfAlpha" allowBlank="1" showInputMessage="1" showErrorMessage="1" error="リストから選択してください" sqref="X278" xr:uid="{AD08D3B4-CA76-4A35-B025-95D90EB3359D}">
      <formula1>"○,　"</formula1>
    </dataValidation>
    <dataValidation type="list" imeMode="halfAlpha" allowBlank="1" showInputMessage="1" showErrorMessage="1" error="リストから選択してください" sqref="X279" xr:uid="{3AD85314-85A8-4D6B-85C2-AE668D739C77}">
      <formula1>"○,　"</formula1>
    </dataValidation>
    <dataValidation type="list" imeMode="halfAlpha" allowBlank="1" showInputMessage="1" showErrorMessage="1" error="リストから選択してください" sqref="X280" xr:uid="{06F2B174-E683-4105-A677-94F2620601E7}">
      <formula1>"○,　"</formula1>
    </dataValidation>
    <dataValidation type="list" imeMode="halfAlpha" allowBlank="1" showInputMessage="1" showErrorMessage="1" error="リストから選択してください" sqref="X281" xr:uid="{B8496032-9C71-4BCA-9488-A346B41A3D18}">
      <formula1>"○,　"</formula1>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00" customWidth="1"/>
    <col min="2" max="16384" width="9" style="100"/>
  </cols>
  <sheetData>
    <row r="1" spans="1:1" x14ac:dyDescent="0.15">
      <c r="A1" s="10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0" t="str">
        <f>"@神奈川県@和歌山県@鹿児島県@"</f>
        <v>@神奈川県@和歌山県@鹿児島県@</v>
      </c>
    </row>
    <row r="3" spans="1:1" x14ac:dyDescent="0.15">
      <c r="A3" s="100" t="s">
        <v>241</v>
      </c>
    </row>
    <row r="4" spans="1:1" x14ac:dyDescent="0.15">
      <c r="A4" s="100" t="s">
        <v>242</v>
      </c>
    </row>
    <row r="5" spans="1:1" x14ac:dyDescent="0.15">
      <c r="A5" s="338" t="s">
        <v>251</v>
      </c>
    </row>
    <row r="6" spans="1:1" x14ac:dyDescent="0.15">
      <c r="A6" s="338" t="s">
        <v>252</v>
      </c>
    </row>
    <row r="7" spans="1:1" x14ac:dyDescent="0.15">
      <c r="A7" s="339"/>
    </row>
    <row r="10" spans="1:1" x14ac:dyDescent="0.15">
      <c r="A10" s="70" t="s">
        <v>178</v>
      </c>
    </row>
    <row r="11" spans="1:1" x14ac:dyDescent="0.15">
      <c r="A11" s="70" t="s">
        <v>15</v>
      </c>
    </row>
    <row r="12" spans="1:1" x14ac:dyDescent="0.15">
      <c r="A12" s="70" t="s">
        <v>16</v>
      </c>
    </row>
    <row r="13" spans="1:1" x14ac:dyDescent="0.15">
      <c r="A13" s="70" t="s">
        <v>17</v>
      </c>
    </row>
    <row r="14" spans="1:1" x14ac:dyDescent="0.15">
      <c r="A14" s="70" t="s">
        <v>18</v>
      </c>
    </row>
    <row r="15" spans="1:1" x14ac:dyDescent="0.15">
      <c r="A15" s="70" t="s">
        <v>19</v>
      </c>
    </row>
    <row r="16" spans="1:1" x14ac:dyDescent="0.15">
      <c r="A16" s="70" t="s">
        <v>20</v>
      </c>
    </row>
    <row r="17" spans="1:1" x14ac:dyDescent="0.15">
      <c r="A17" s="70" t="s">
        <v>21</v>
      </c>
    </row>
    <row r="18" spans="1:1" x14ac:dyDescent="0.15">
      <c r="A18" s="70" t="s">
        <v>22</v>
      </c>
    </row>
    <row r="19" spans="1:1" x14ac:dyDescent="0.15">
      <c r="A19" s="70" t="s">
        <v>23</v>
      </c>
    </row>
    <row r="20" spans="1:1" x14ac:dyDescent="0.15">
      <c r="A20" s="70" t="s">
        <v>24</v>
      </c>
    </row>
    <row r="21" spans="1:1" x14ac:dyDescent="0.15">
      <c r="A21" s="70" t="s">
        <v>25</v>
      </c>
    </row>
    <row r="22" spans="1:1" x14ac:dyDescent="0.15">
      <c r="A22" s="70" t="s">
        <v>26</v>
      </c>
    </row>
    <row r="23" spans="1:1" x14ac:dyDescent="0.15">
      <c r="A23" s="70" t="s">
        <v>27</v>
      </c>
    </row>
    <row r="24" spans="1:1" x14ac:dyDescent="0.15">
      <c r="A24" s="70" t="s">
        <v>28</v>
      </c>
    </row>
    <row r="25" spans="1:1" x14ac:dyDescent="0.15">
      <c r="A25" s="70" t="s">
        <v>29</v>
      </c>
    </row>
    <row r="26" spans="1:1" x14ac:dyDescent="0.15">
      <c r="A26" s="70" t="s">
        <v>30</v>
      </c>
    </row>
    <row r="27" spans="1:1" x14ac:dyDescent="0.15">
      <c r="A27" s="70" t="s">
        <v>31</v>
      </c>
    </row>
    <row r="28" spans="1:1" x14ac:dyDescent="0.15">
      <c r="A28" s="70" t="s">
        <v>32</v>
      </c>
    </row>
    <row r="29" spans="1:1" x14ac:dyDescent="0.15">
      <c r="A29" s="70" t="s">
        <v>33</v>
      </c>
    </row>
    <row r="30" spans="1:1" x14ac:dyDescent="0.15">
      <c r="A30" s="70" t="s">
        <v>34</v>
      </c>
    </row>
    <row r="31" spans="1:1" x14ac:dyDescent="0.15">
      <c r="A31" s="70" t="s">
        <v>35</v>
      </c>
    </row>
    <row r="32" spans="1:1" x14ac:dyDescent="0.15">
      <c r="A32" s="70" t="s">
        <v>36</v>
      </c>
    </row>
    <row r="33" spans="1:1" x14ac:dyDescent="0.15">
      <c r="A33" s="70" t="s">
        <v>37</v>
      </c>
    </row>
    <row r="34" spans="1:1" x14ac:dyDescent="0.15">
      <c r="A34" s="70" t="s">
        <v>38</v>
      </c>
    </row>
    <row r="35" spans="1:1" x14ac:dyDescent="0.15">
      <c r="A35" s="70" t="s">
        <v>39</v>
      </c>
    </row>
    <row r="36" spans="1:1" x14ac:dyDescent="0.15">
      <c r="A36" s="70" t="s">
        <v>40</v>
      </c>
    </row>
    <row r="37" spans="1:1" x14ac:dyDescent="0.15">
      <c r="A37" s="70" t="s">
        <v>41</v>
      </c>
    </row>
    <row r="38" spans="1:1" x14ac:dyDescent="0.15">
      <c r="A38" s="70" t="s">
        <v>42</v>
      </c>
    </row>
    <row r="39" spans="1:1" x14ac:dyDescent="0.15">
      <c r="A39" s="70" t="s">
        <v>43</v>
      </c>
    </row>
    <row r="40" spans="1:1" x14ac:dyDescent="0.15">
      <c r="A40" s="70" t="s">
        <v>44</v>
      </c>
    </row>
    <row r="41" spans="1:1" x14ac:dyDescent="0.15">
      <c r="A41" s="70" t="s">
        <v>45</v>
      </c>
    </row>
    <row r="42" spans="1:1" x14ac:dyDescent="0.15">
      <c r="A42" s="70" t="s">
        <v>46</v>
      </c>
    </row>
    <row r="43" spans="1:1" x14ac:dyDescent="0.15">
      <c r="A43" s="70" t="s">
        <v>47</v>
      </c>
    </row>
    <row r="44" spans="1:1" x14ac:dyDescent="0.15">
      <c r="A44" s="70" t="s">
        <v>48</v>
      </c>
    </row>
    <row r="45" spans="1:1" x14ac:dyDescent="0.15">
      <c r="A45" s="70" t="s">
        <v>49</v>
      </c>
    </row>
    <row r="46" spans="1:1" x14ac:dyDescent="0.15">
      <c r="A46" s="70" t="s">
        <v>50</v>
      </c>
    </row>
    <row r="47" spans="1:1" x14ac:dyDescent="0.15">
      <c r="A47" s="70" t="s">
        <v>51</v>
      </c>
    </row>
    <row r="48" spans="1:1" x14ac:dyDescent="0.15">
      <c r="A48" s="70" t="s">
        <v>52</v>
      </c>
    </row>
    <row r="49" spans="1:1" x14ac:dyDescent="0.15">
      <c r="A49" s="70" t="s">
        <v>53</v>
      </c>
    </row>
    <row r="50" spans="1:1" x14ac:dyDescent="0.15">
      <c r="A50" s="70" t="s">
        <v>54</v>
      </c>
    </row>
    <row r="51" spans="1:1" x14ac:dyDescent="0.15">
      <c r="A51" s="70" t="s">
        <v>55</v>
      </c>
    </row>
    <row r="52" spans="1:1" x14ac:dyDescent="0.15">
      <c r="A52" s="70" t="s">
        <v>56</v>
      </c>
    </row>
    <row r="53" spans="1:1" x14ac:dyDescent="0.15">
      <c r="A53" s="70" t="s">
        <v>57</v>
      </c>
    </row>
    <row r="54" spans="1:1" x14ac:dyDescent="0.15">
      <c r="A54" s="70" t="s">
        <v>58</v>
      </c>
    </row>
    <row r="55" spans="1:1" x14ac:dyDescent="0.15">
      <c r="A55" s="70" t="s">
        <v>59</v>
      </c>
    </row>
    <row r="56" spans="1:1" x14ac:dyDescent="0.15">
      <c r="A56" s="70" t="s">
        <v>60</v>
      </c>
    </row>
    <row r="57" spans="1:1" x14ac:dyDescent="0.15">
      <c r="A57" s="70" t="s">
        <v>61</v>
      </c>
    </row>
  </sheetData>
  <sheetProtection algorithmName="SHA-512" hashValue="bPrAS9nj9RcT4M6uXjbUKqdEJ7Pzb4hBhSaGMjyzHnWKkI2n/slVs1yLukO75R3mVTDd4fkwoFLAFK8uXsQ3sw==" saltValue="ERMp4viY6se45u1FUdsFHA=="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