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mc:AlternateContent xmlns:mc="http://schemas.openxmlformats.org/markup-compatibility/2006">
    <mc:Choice Requires="x15">
      <x15ac:absPath xmlns:x15ac="http://schemas.microsoft.com/office/spreadsheetml/2010/11/ac" url="\\svfle11\share\2001財政課$\【契約検査室】\20規則・要綱・要領等\R04.09.20魚沼市建設現場い設置する「快適トイレ」の試行実施要領\"/>
    </mc:Choice>
  </mc:AlternateContent>
  <xr:revisionPtr revIDLastSave="0" documentId="13_ncr:1_{3134B177-7AC0-480D-B75D-8EB770BE47DC}" xr6:coauthVersionLast="36" xr6:coauthVersionMax="36" xr10:uidLastSave="{00000000-0000-0000-0000-000000000000}"/>
  <bookViews>
    <workbookView xWindow="0" yWindow="0" windowWidth="28800" windowHeight="12210" xr2:uid="{00000000-000D-0000-FFFF-FFFF00000000}"/>
  </bookViews>
  <sheets>
    <sheet name="様式" sheetId="1" r:id="rId1"/>
    <sheet name="諸経費補正額計算【監督員入力】" sheetId="6" r:id="rId2"/>
    <sheet name="集計表" sheetId="3" r:id="rId3"/>
  </sheets>
  <definedNames>
    <definedName name="_xlnm.Print_Area" localSheetId="1">諸経費補正額計算【監督員入力】!$A$1:$L$54</definedName>
    <definedName name="_xlnm.Print_Area" localSheetId="0">様式!$A$1:$E$27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4" i="3" l="1"/>
  <c r="O4" i="3"/>
  <c r="N4" i="3"/>
  <c r="M4" i="3"/>
  <c r="L4" i="3"/>
  <c r="K4" i="3"/>
  <c r="J4" i="3"/>
  <c r="I4" i="3"/>
  <c r="H4" i="3"/>
  <c r="G4" i="3"/>
  <c r="F4" i="3"/>
  <c r="E4" i="3"/>
  <c r="D4" i="3"/>
  <c r="C4" i="3"/>
  <c r="B4" i="3"/>
  <c r="A4" i="3"/>
  <c r="K18" i="6"/>
  <c r="K15" i="6"/>
  <c r="I15" i="6"/>
  <c r="G15" i="6"/>
  <c r="E15" i="6"/>
  <c r="C15" i="6"/>
  <c r="K14" i="6"/>
  <c r="G14" i="6"/>
  <c r="C14" i="6"/>
  <c r="K12" i="6"/>
  <c r="I12" i="6"/>
  <c r="G12" i="6"/>
  <c r="E12" i="6"/>
  <c r="C12" i="6"/>
  <c r="A12" i="6"/>
  <c r="K7" i="6"/>
  <c r="I7" i="6"/>
  <c r="G7" i="6"/>
  <c r="E7" i="6"/>
  <c r="C7" i="6"/>
  <c r="K6" i="6"/>
  <c r="G6" i="6"/>
  <c r="C6" i="6"/>
  <c r="K4" i="6"/>
  <c r="I4" i="6"/>
  <c r="G4" i="6"/>
  <c r="E4" i="6"/>
  <c r="C4" i="6"/>
  <c r="A4" i="6"/>
  <c r="E26" i="1"/>
  <c r="C26" i="1"/>
  <c r="B2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山内勝</author>
  </authors>
  <commentList>
    <comment ref="K8" authorId="0" shapeId="0" xr:uid="{00000000-0006-0000-0100-000001000000}">
      <text>
        <r>
          <rPr>
            <sz val="9"/>
            <color indexed="81"/>
            <rFont val="MS P ゴシック"/>
            <family val="3"/>
            <charset val="128"/>
          </rPr>
          <t>総額請求からの補正計算結果の採用を原則とする。月額を併用で請求金額がある場合は双方の補正計算結果を確認後、監督員が「採用する補正額」を入力する。</t>
        </r>
      </text>
    </comment>
    <comment ref="K16" authorId="0" shapeId="0" xr:uid="{00000000-0006-0000-0100-000002000000}">
      <text>
        <r>
          <rPr>
            <sz val="9"/>
            <color indexed="81"/>
            <rFont val="MS P ゴシック"/>
            <family val="3"/>
            <charset val="128"/>
          </rPr>
          <t>総額請求からの補正計算結果の採用を原則とする。月額を併用で請求金額がある場合は双方の補正計算結果を確認後、監督員が「採用する補正額」を入力する。</t>
        </r>
      </text>
    </comment>
  </commentList>
</comments>
</file>

<file path=xl/sharedStrings.xml><?xml version="1.0" encoding="utf-8"?>
<sst xmlns="http://schemas.openxmlformats.org/spreadsheetml/2006/main" count="182" uniqueCount="123">
  <si>
    <t>⑥</t>
  </si>
  <si>
    <t>期間(端日数)</t>
    <rPh sb="0" eb="2">
      <t>キカン</t>
    </rPh>
    <rPh sb="3" eb="4">
      <t>ハシ</t>
    </rPh>
    <rPh sb="4" eb="5">
      <t>ニチ</t>
    </rPh>
    <rPh sb="5" eb="6">
      <t>カズ</t>
    </rPh>
    <phoneticPr fontId="2"/>
  </si>
  <si>
    <t>　　品名</t>
    <rPh sb="2" eb="3">
      <t>シナ</t>
    </rPh>
    <rPh sb="3" eb="4">
      <t>メイ</t>
    </rPh>
    <phoneticPr fontId="2"/>
  </si>
  <si>
    <t>メーカー</t>
  </si>
  <si>
    <t>　　メーカー</t>
  </si>
  <si>
    <t>４　現場代理人</t>
  </si>
  <si>
    <t>２　工事名</t>
    <rPh sb="2" eb="4">
      <t>コウジ</t>
    </rPh>
    <rPh sb="4" eb="5">
      <t>メイ</t>
    </rPh>
    <phoneticPr fontId="2"/>
  </si>
  <si>
    <t>　　諸元</t>
    <rPh sb="2" eb="4">
      <t>ショゲン</t>
    </rPh>
    <phoneticPr fontId="2"/>
  </si>
  <si>
    <t>魚○○○第○○○号</t>
    <rPh sb="0" eb="1">
      <t>ウオ</t>
    </rPh>
    <rPh sb="4" eb="5">
      <t>ダイ</t>
    </rPh>
    <rPh sb="8" eb="9">
      <t>ゴウ</t>
    </rPh>
    <phoneticPr fontId="2"/>
  </si>
  <si>
    <t>　　備  考</t>
  </si>
  <si>
    <t>撤去日</t>
  </si>
  <si>
    <t>採用する補正額(監督員入力欄)</t>
    <rPh sb="0" eb="2">
      <t>サイヨウ</t>
    </rPh>
    <rPh sb="4" eb="7">
      <t>ホセイガク</t>
    </rPh>
    <rPh sb="8" eb="11">
      <t>カントクイン</t>
    </rPh>
    <rPh sb="11" eb="14">
      <t>ニュウリョクラン</t>
    </rPh>
    <phoneticPr fontId="2"/>
  </si>
  <si>
    <t>2)  2基又は2回目の設置</t>
    <rPh sb="5" eb="6">
      <t>キ</t>
    </rPh>
    <rPh sb="6" eb="7">
      <t>マタ</t>
    </rPh>
    <rPh sb="9" eb="11">
      <t>カイメ</t>
    </rPh>
    <rPh sb="12" eb="14">
      <t>セッチ</t>
    </rPh>
    <phoneticPr fontId="2"/>
  </si>
  <si>
    <t>〔推奨仕様、付属品〕</t>
    <rPh sb="1" eb="3">
      <t>スイショウ</t>
    </rPh>
    <rPh sb="3" eb="5">
      <t>シヨウ</t>
    </rPh>
    <rPh sb="6" eb="9">
      <t>フゾクヒン</t>
    </rPh>
    <phoneticPr fontId="2"/>
  </si>
  <si>
    <t>＜受注者が入力＞</t>
    <rPh sb="1" eb="3">
      <t>ジュチュウ</t>
    </rPh>
    <rPh sb="5" eb="7">
      <t>ニュウリョク</t>
    </rPh>
    <phoneticPr fontId="2"/>
  </si>
  <si>
    <t>様式２ 快適トイレ設置報告書</t>
    <rPh sb="0" eb="2">
      <t>ヨウシキ</t>
    </rPh>
    <rPh sb="4" eb="6">
      <t>カイテキ</t>
    </rPh>
    <phoneticPr fontId="2"/>
  </si>
  <si>
    <t>⑤</t>
  </si>
  <si>
    <t>○○○○</t>
  </si>
  <si>
    <t>＜発注者（監督員）が入力＞</t>
    <rPh sb="10" eb="12">
      <t>ニュウリョク</t>
    </rPh>
    <phoneticPr fontId="2"/>
  </si>
  <si>
    <t>設置経費</t>
    <rPh sb="0" eb="2">
      <t>セッチ</t>
    </rPh>
    <rPh sb="2" eb="4">
      <t>ケイヒ</t>
    </rPh>
    <phoneticPr fontId="2"/>
  </si>
  <si>
    <t>④</t>
  </si>
  <si>
    <t>受注者は、入力後に監督員へ電子データ（Excel）を提出</t>
    <rPh sb="0" eb="3">
      <t>ジュチュウシャ</t>
    </rPh>
    <rPh sb="5" eb="7">
      <t>ニュウリョク</t>
    </rPh>
    <rPh sb="7" eb="8">
      <t>ゴ</t>
    </rPh>
    <rPh sb="9" eb="11">
      <t>カントク</t>
    </rPh>
    <rPh sb="11" eb="12">
      <t>イン</t>
    </rPh>
    <rPh sb="13" eb="15">
      <t>デンシ</t>
    </rPh>
    <rPh sb="26" eb="28">
      <t>テイシュツ</t>
    </rPh>
    <phoneticPr fontId="2"/>
  </si>
  <si>
    <t>集計用シート</t>
    <rPh sb="0" eb="2">
      <t>シュウケイ</t>
    </rPh>
    <rPh sb="2" eb="3">
      <t>ヨウ</t>
    </rPh>
    <phoneticPr fontId="2"/>
  </si>
  <si>
    <t>単価</t>
    <rPh sb="0" eb="2">
      <t>タンカ</t>
    </rPh>
    <phoneticPr fontId="2"/>
  </si>
  <si>
    <t>受注者</t>
  </si>
  <si>
    <t>既計上額</t>
    <rPh sb="0" eb="1">
      <t>キ</t>
    </rPh>
    <rPh sb="1" eb="3">
      <t>ケイジョウ</t>
    </rPh>
    <rPh sb="3" eb="4">
      <t>ガク</t>
    </rPh>
    <phoneticPr fontId="2"/>
  </si>
  <si>
    <t>　　補正額</t>
    <rPh sb="2" eb="5">
      <t>ホセイガク</t>
    </rPh>
    <phoneticPr fontId="2"/>
  </si>
  <si>
    <t>現場代理人</t>
  </si>
  <si>
    <t>設置基数</t>
    <rPh sb="0" eb="2">
      <t>セッチ</t>
    </rPh>
    <rPh sb="2" eb="4">
      <t>キスウ</t>
    </rPh>
    <phoneticPr fontId="2"/>
  </si>
  <si>
    <t>品名</t>
    <rPh sb="0" eb="1">
      <t>シナ</t>
    </rPh>
    <rPh sb="1" eb="2">
      <t>メイ</t>
    </rPh>
    <phoneticPr fontId="2"/>
  </si>
  <si>
    <t>支払実績又は請求額
1基又は1回目の設置</t>
    <rPh sb="4" eb="5">
      <t>マタ</t>
    </rPh>
    <phoneticPr fontId="2"/>
  </si>
  <si>
    <t>〔規      格〕</t>
  </si>
  <si>
    <t>○○○○○○○○○工事</t>
    <rPh sb="9" eb="11">
      <t>コウジ</t>
    </rPh>
    <phoneticPr fontId="2"/>
  </si>
  <si>
    <t>規格</t>
  </si>
  <si>
    <t>推奨仕様、付属品</t>
  </si>
  <si>
    <t>工事名</t>
    <rPh sb="0" eb="3">
      <t>コウジ</t>
    </rPh>
    <phoneticPr fontId="2"/>
  </si>
  <si>
    <t>１　工事番号</t>
    <rPh sb="4" eb="6">
      <t>バンゴウ</t>
    </rPh>
    <phoneticPr fontId="2"/>
  </si>
  <si>
    <t>備考</t>
  </si>
  <si>
    <t>超過経費</t>
    <rPh sb="0" eb="2">
      <t>チョウカ</t>
    </rPh>
    <rPh sb="2" eb="4">
      <t>ケイヒ</t>
    </rPh>
    <phoneticPr fontId="2"/>
  </si>
  <si>
    <t>まで</t>
  </si>
  <si>
    <t>補正額計</t>
  </si>
  <si>
    <t>　○○課　</t>
  </si>
  <si>
    <t>課名</t>
    <rPh sb="0" eb="1">
      <t>カ</t>
    </rPh>
    <rPh sb="1" eb="2">
      <t>メイ</t>
    </rPh>
    <phoneticPr fontId="2"/>
  </si>
  <si>
    <t>監督員名</t>
    <rPh sb="0" eb="2">
      <t>カントク</t>
    </rPh>
    <rPh sb="2" eb="3">
      <t>イン</t>
    </rPh>
    <rPh sb="3" eb="4">
      <t>メイ</t>
    </rPh>
    <phoneticPr fontId="2"/>
  </si>
  <si>
    <t>設置期間(月)</t>
    <rPh sb="0" eb="2">
      <t>セッチ</t>
    </rPh>
    <rPh sb="2" eb="4">
      <t>キカン</t>
    </rPh>
    <rPh sb="5" eb="6">
      <t>ツキ</t>
    </rPh>
    <phoneticPr fontId="2"/>
  </si>
  <si>
    <t>３　受注者</t>
  </si>
  <si>
    <t>５　快適トイレ</t>
    <rPh sb="2" eb="4">
      <t>カイテキ</t>
    </rPh>
    <phoneticPr fontId="2"/>
  </si>
  <si>
    <t>1)  1基又は1回目の設置</t>
    <rPh sb="5" eb="6">
      <t>キ</t>
    </rPh>
    <rPh sb="6" eb="7">
      <t>マタ</t>
    </rPh>
    <rPh sb="9" eb="11">
      <t>カイメ</t>
    </rPh>
    <rPh sb="12" eb="14">
      <t>セッチ</t>
    </rPh>
    <phoneticPr fontId="2"/>
  </si>
  <si>
    <t>６　監督員</t>
  </si>
  <si>
    <t>○○○○部</t>
    <rPh sb="4" eb="5">
      <t>ブ</t>
    </rPh>
    <phoneticPr fontId="2"/>
  </si>
  <si>
    <t>監督員は、入力後に財務課へ電子データ（Excel）を提出</t>
    <rPh sb="0" eb="3">
      <t>カントクイン</t>
    </rPh>
    <rPh sb="5" eb="7">
      <t>ニュウリョク</t>
    </rPh>
    <rPh sb="7" eb="8">
      <t>ゴ</t>
    </rPh>
    <rPh sb="11" eb="12">
      <t>カ</t>
    </rPh>
    <rPh sb="13" eb="15">
      <t>デンシ</t>
    </rPh>
    <rPh sb="26" eb="28">
      <t>テイシュツ</t>
    </rPh>
    <phoneticPr fontId="2"/>
  </si>
  <si>
    <t>部名</t>
    <rPh sb="0" eb="2">
      <t>ブ</t>
    </rPh>
    <phoneticPr fontId="2"/>
  </si>
  <si>
    <t>設置日</t>
    <rPh sb="0" eb="3">
      <t>セッチビ</t>
    </rPh>
    <phoneticPr fontId="2"/>
  </si>
  <si>
    <t>工事番号</t>
    <rPh sb="2" eb="4">
      <t>バンゴウ</t>
    </rPh>
    <phoneticPr fontId="2"/>
  </si>
  <si>
    <t>魚沼　次郎</t>
    <rPh sb="0" eb="2">
      <t>ウオヌマ</t>
    </rPh>
    <rPh sb="3" eb="5">
      <t>ジロウ</t>
    </rPh>
    <phoneticPr fontId="2"/>
  </si>
  <si>
    <t>設置日</t>
  </si>
  <si>
    <t>日</t>
    <rPh sb="0" eb="1">
      <t>ニチ</t>
    </rPh>
    <phoneticPr fontId="2"/>
  </si>
  <si>
    <t>撤去日</t>
    <rPh sb="0" eb="2">
      <t>テッキョ</t>
    </rPh>
    <rPh sb="2" eb="3">
      <t>ビ</t>
    </rPh>
    <phoneticPr fontId="2"/>
  </si>
  <si>
    <t>から</t>
  </si>
  <si>
    <t>期間(日)</t>
    <rPh sb="0" eb="2">
      <t>キカン</t>
    </rPh>
    <rPh sb="3" eb="4">
      <t>ニチ</t>
    </rPh>
    <phoneticPr fontId="2"/>
  </si>
  <si>
    <t>③</t>
  </si>
  <si>
    <t>補正上限額</t>
    <rPh sb="0" eb="2">
      <t>ホセイ</t>
    </rPh>
    <rPh sb="2" eb="4">
      <t>ジョウゲン</t>
    </rPh>
    <rPh sb="4" eb="5">
      <t>ガク</t>
    </rPh>
    <phoneticPr fontId="2"/>
  </si>
  <si>
    <t>期間(月)</t>
    <rPh sb="0" eb="2">
      <t>キカン</t>
    </rPh>
    <rPh sb="3" eb="4">
      <t>ツキ</t>
    </rPh>
    <phoneticPr fontId="2"/>
  </si>
  <si>
    <t>①</t>
  </si>
  <si>
    <t>⑨</t>
  </si>
  <si>
    <t>②</t>
  </si>
  <si>
    <t>箇月</t>
    <rPh sb="0" eb="2">
      <t>カゲツ</t>
    </rPh>
    <phoneticPr fontId="2"/>
  </si>
  <si>
    <t>補正額計算</t>
    <rPh sb="0" eb="3">
      <t>ホセイガク</t>
    </rPh>
    <rPh sb="3" eb="5">
      <t>ケイサン</t>
    </rPh>
    <phoneticPr fontId="2"/>
  </si>
  <si>
    <t>⑦</t>
  </si>
  <si>
    <t>⑧</t>
  </si>
  <si>
    <t>⑩</t>
  </si>
  <si>
    <t>補正額 計</t>
    <rPh sb="0" eb="3">
      <t>ホセイガク</t>
    </rPh>
    <rPh sb="4" eb="5">
      <t>ケイ</t>
    </rPh>
    <phoneticPr fontId="2"/>
  </si>
  <si>
    <t>⑪</t>
  </si>
  <si>
    <t>設置期間(月)</t>
  </si>
  <si>
    <t xml:space="preserve"> 月額から(円/月･基)</t>
    <rPh sb="1" eb="3">
      <t>ゲツガク</t>
    </rPh>
    <rPh sb="6" eb="7">
      <t>エン</t>
    </rPh>
    <rPh sb="8" eb="9">
      <t>ツキ</t>
    </rPh>
    <rPh sb="10" eb="11">
      <t>モトイ</t>
    </rPh>
    <phoneticPr fontId="2"/>
  </si>
  <si>
    <t>円</t>
    <rPh sb="0" eb="1">
      <t>エン</t>
    </rPh>
    <phoneticPr fontId="2"/>
  </si>
  <si>
    <t xml:space="preserve"> 総額から(原則)</t>
    <rPh sb="1" eb="3">
      <t>ソウガク</t>
    </rPh>
    <rPh sb="6" eb="8">
      <t>ゲンソク</t>
    </rPh>
    <phoneticPr fontId="2"/>
  </si>
  <si>
    <t>a</t>
  </si>
  <si>
    <t>ｂ</t>
  </si>
  <si>
    <t>Ａ</t>
  </si>
  <si>
    <t>1箇月及び端日数の考え方と留意点(民法に準拠)</t>
    <rPh sb="1" eb="3">
      <t>カゲツ</t>
    </rPh>
    <rPh sb="3" eb="4">
      <t>オヨ</t>
    </rPh>
    <rPh sb="5" eb="6">
      <t>ハシ</t>
    </rPh>
    <rPh sb="6" eb="8">
      <t>ニッスウ</t>
    </rPh>
    <rPh sb="9" eb="10">
      <t>カンガ</t>
    </rPh>
    <rPh sb="11" eb="12">
      <t>カタ</t>
    </rPh>
    <rPh sb="13" eb="16">
      <t>リュウイテン</t>
    </rPh>
    <rPh sb="17" eb="19">
      <t>ミンポウ</t>
    </rPh>
    <rPh sb="20" eb="22">
      <t>ジュンキョ</t>
    </rPh>
    <phoneticPr fontId="2"/>
  </si>
  <si>
    <t>　※1 設置日が月の初日の場合は、各月末をもって１箇月とする。</t>
    <rPh sb="4" eb="7">
      <t>セッチビ</t>
    </rPh>
    <rPh sb="8" eb="9">
      <t>ツキ</t>
    </rPh>
    <rPh sb="10" eb="12">
      <t>ショニチ</t>
    </rPh>
    <rPh sb="13" eb="15">
      <t>バアイ</t>
    </rPh>
    <rPh sb="17" eb="18">
      <t>カク</t>
    </rPh>
    <rPh sb="18" eb="20">
      <t>ゲツマツ</t>
    </rPh>
    <rPh sb="25" eb="26">
      <t>コ</t>
    </rPh>
    <rPh sb="26" eb="27">
      <t>ゲツ</t>
    </rPh>
    <phoneticPr fontId="2"/>
  </si>
  <si>
    <t>　※2 設置日が月の初日以外の場合は、設置した日の前日(30日に設置ならば各月の29日)をもって1箇月とする。</t>
    <rPh sb="4" eb="7">
      <t>セッチビ</t>
    </rPh>
    <rPh sb="8" eb="9">
      <t>ツキ</t>
    </rPh>
    <rPh sb="10" eb="12">
      <t>ショニチ</t>
    </rPh>
    <rPh sb="12" eb="14">
      <t>イガイ</t>
    </rPh>
    <rPh sb="15" eb="17">
      <t>バアイ</t>
    </rPh>
    <rPh sb="19" eb="21">
      <t>セッチ</t>
    </rPh>
    <rPh sb="23" eb="24">
      <t>ヒ</t>
    </rPh>
    <rPh sb="25" eb="27">
      <t>ゼンジツ</t>
    </rPh>
    <rPh sb="30" eb="31">
      <t>ニチ</t>
    </rPh>
    <rPh sb="32" eb="34">
      <t>セッチ</t>
    </rPh>
    <rPh sb="37" eb="39">
      <t>カクツキ</t>
    </rPh>
    <rPh sb="42" eb="43">
      <t>ニチ</t>
    </rPh>
    <rPh sb="49" eb="51">
      <t>カゲツ</t>
    </rPh>
    <phoneticPr fontId="2"/>
  </si>
  <si>
    <t>　※3 撤去月において満了日となる日がない場合(撤去日が2月の場合)は、月の末日をもって１箇月とする。</t>
    <rPh sb="4" eb="6">
      <t>テッキョ</t>
    </rPh>
    <rPh sb="6" eb="7">
      <t>ツキ</t>
    </rPh>
    <rPh sb="11" eb="14">
      <t>マンリョウビ</t>
    </rPh>
    <rPh sb="17" eb="18">
      <t>ヒ</t>
    </rPh>
    <rPh sb="21" eb="23">
      <t>バアイ</t>
    </rPh>
    <rPh sb="24" eb="26">
      <t>テッキョ</t>
    </rPh>
    <rPh sb="26" eb="27">
      <t>ビ</t>
    </rPh>
    <rPh sb="29" eb="30">
      <t>ガツ</t>
    </rPh>
    <rPh sb="31" eb="33">
      <t>バアイ</t>
    </rPh>
    <rPh sb="36" eb="37">
      <t>ツキ</t>
    </rPh>
    <rPh sb="38" eb="40">
      <t>マツジツ</t>
    </rPh>
    <rPh sb="45" eb="47">
      <t>カゲツ</t>
    </rPh>
    <phoneticPr fontId="2"/>
  </si>
  <si>
    <t>　※4 上記計算式の結果において、期間(端日数)が1より小さい場合は、ゼロ日とする。※8も参照のこと。</t>
    <rPh sb="4" eb="6">
      <t>ジョウキ</t>
    </rPh>
    <rPh sb="6" eb="8">
      <t>ケイサン</t>
    </rPh>
    <rPh sb="8" eb="9">
      <t>シキ</t>
    </rPh>
    <rPh sb="10" eb="12">
      <t>ケッカ</t>
    </rPh>
    <rPh sb="17" eb="19">
      <t>キカン</t>
    </rPh>
    <rPh sb="20" eb="21">
      <t>ハシ</t>
    </rPh>
    <rPh sb="21" eb="23">
      <t>ニッスウ</t>
    </rPh>
    <rPh sb="28" eb="29">
      <t>チイ</t>
    </rPh>
    <rPh sb="31" eb="33">
      <t>バアイ</t>
    </rPh>
    <rPh sb="37" eb="38">
      <t>ニチ</t>
    </rPh>
    <rPh sb="45" eb="47">
      <t>サンショウ</t>
    </rPh>
    <phoneticPr fontId="2"/>
  </si>
  <si>
    <t>　※5 快適トイレの設置に要する経費が、支払実績または請求額による場合の補正額計算は、総額からを原則とする。</t>
    <rPh sb="4" eb="6">
      <t>カイテキ</t>
    </rPh>
    <rPh sb="10" eb="12">
      <t>セッチ</t>
    </rPh>
    <rPh sb="13" eb="14">
      <t>ヨウ</t>
    </rPh>
    <rPh sb="16" eb="18">
      <t>ケイヒ</t>
    </rPh>
    <rPh sb="20" eb="22">
      <t>シハラ</t>
    </rPh>
    <rPh sb="22" eb="24">
      <t>ジッセキ</t>
    </rPh>
    <rPh sb="27" eb="30">
      <t>セイキュウガク</t>
    </rPh>
    <rPh sb="33" eb="35">
      <t>バアイ</t>
    </rPh>
    <rPh sb="36" eb="39">
      <t>ホセイガク</t>
    </rPh>
    <rPh sb="39" eb="41">
      <t>ケイサン</t>
    </rPh>
    <rPh sb="43" eb="45">
      <t>ソウガク</t>
    </rPh>
    <rPh sb="48" eb="50">
      <t>ゲンソク</t>
    </rPh>
    <phoneticPr fontId="2"/>
  </si>
  <si>
    <t>　※6 月額から算定する場合は、超過経費(月)と補正上限額(月)のいずれか小さい値に設置期間(月)を乗じて得た値を補正額とする。</t>
    <rPh sb="4" eb="6">
      <t>ゲツガク</t>
    </rPh>
    <rPh sb="8" eb="10">
      <t>サンテイ</t>
    </rPh>
    <rPh sb="12" eb="14">
      <t>バアイ</t>
    </rPh>
    <rPh sb="16" eb="18">
      <t>チョウカ</t>
    </rPh>
    <rPh sb="18" eb="20">
      <t>ケイヒ</t>
    </rPh>
    <rPh sb="21" eb="22">
      <t>ツキ</t>
    </rPh>
    <rPh sb="24" eb="26">
      <t>ホセイ</t>
    </rPh>
    <rPh sb="26" eb="29">
      <t>ジョウゲンガク</t>
    </rPh>
    <rPh sb="30" eb="31">
      <t>ツキ</t>
    </rPh>
    <rPh sb="37" eb="38">
      <t>チイ</t>
    </rPh>
    <rPh sb="40" eb="41">
      <t>アタイ</t>
    </rPh>
    <rPh sb="42" eb="44">
      <t>セッチ</t>
    </rPh>
    <rPh sb="44" eb="46">
      <t>キカン</t>
    </rPh>
    <rPh sb="47" eb="48">
      <t>ツキ</t>
    </rPh>
    <rPh sb="50" eb="51">
      <t>ジョウ</t>
    </rPh>
    <rPh sb="53" eb="54">
      <t>エ</t>
    </rPh>
    <rPh sb="55" eb="56">
      <t>アタイ</t>
    </rPh>
    <rPh sb="57" eb="59">
      <t>ホセイ</t>
    </rPh>
    <rPh sb="59" eb="60">
      <t>ガク</t>
    </rPh>
    <phoneticPr fontId="2"/>
  </si>
  <si>
    <t>　※7 総額(支払実績額等)から算定する場合も上記※6と同様に、いずれか小さい値を補正額とする。</t>
    <rPh sb="4" eb="6">
      <t>ソウガク</t>
    </rPh>
    <rPh sb="7" eb="9">
      <t>シハラ</t>
    </rPh>
    <rPh sb="9" eb="11">
      <t>ジッセキ</t>
    </rPh>
    <rPh sb="11" eb="12">
      <t>ガク</t>
    </rPh>
    <rPh sb="12" eb="13">
      <t>トウ</t>
    </rPh>
    <rPh sb="16" eb="18">
      <t>サンテイ</t>
    </rPh>
    <rPh sb="20" eb="22">
      <t>バアイ</t>
    </rPh>
    <rPh sb="23" eb="25">
      <t>ジョウキ</t>
    </rPh>
    <rPh sb="28" eb="30">
      <t>ドウヨウ</t>
    </rPh>
    <rPh sb="36" eb="37">
      <t>チイ</t>
    </rPh>
    <rPh sb="39" eb="40">
      <t>アタイ</t>
    </rPh>
    <rPh sb="41" eb="44">
      <t>ホセイガク</t>
    </rPh>
    <phoneticPr fontId="2"/>
  </si>
  <si>
    <t>　※8 各月30日、31日に設置し各年の３月(28日、29日まで)に撤去した場合は、設置期間(月)の計算が正しくされない。（要手修正）</t>
    <rPh sb="4" eb="5">
      <t>カク</t>
    </rPh>
    <rPh sb="5" eb="6">
      <t>ガツ</t>
    </rPh>
    <rPh sb="8" eb="9">
      <t>ニチ</t>
    </rPh>
    <rPh sb="12" eb="13">
      <t>ニチ</t>
    </rPh>
    <rPh sb="14" eb="16">
      <t>セッチ</t>
    </rPh>
    <rPh sb="17" eb="18">
      <t>カク</t>
    </rPh>
    <rPh sb="18" eb="19">
      <t>ネン</t>
    </rPh>
    <rPh sb="21" eb="22">
      <t>ガツ</t>
    </rPh>
    <rPh sb="25" eb="26">
      <t>ニチ</t>
    </rPh>
    <rPh sb="29" eb="30">
      <t>ニチ</t>
    </rPh>
    <rPh sb="34" eb="36">
      <t>テッキョ</t>
    </rPh>
    <rPh sb="38" eb="40">
      <t>バアイ</t>
    </rPh>
    <rPh sb="42" eb="44">
      <t>セッチ</t>
    </rPh>
    <rPh sb="44" eb="46">
      <t>キカン</t>
    </rPh>
    <rPh sb="47" eb="48">
      <t>ツキ</t>
    </rPh>
    <rPh sb="50" eb="52">
      <t>ケイサン</t>
    </rPh>
    <rPh sb="53" eb="54">
      <t>タダ</t>
    </rPh>
    <rPh sb="62" eb="63">
      <t>ヨウ</t>
    </rPh>
    <rPh sb="63" eb="64">
      <t>テ</t>
    </rPh>
    <rPh sb="64" eb="66">
      <t>シュウセイ</t>
    </rPh>
    <phoneticPr fontId="2"/>
  </si>
  <si>
    <t>民法における期間計算(第143条)</t>
    <rPh sb="0" eb="2">
      <t>ミンポウ</t>
    </rPh>
    <rPh sb="6" eb="8">
      <t>キカン</t>
    </rPh>
    <rPh sb="8" eb="10">
      <t>ケイサン</t>
    </rPh>
    <rPh sb="11" eb="12">
      <t>ダイ</t>
    </rPh>
    <rPh sb="15" eb="16">
      <t>ジョウ</t>
    </rPh>
    <phoneticPr fontId="2"/>
  </si>
  <si>
    <t>　※9 各月30日、31日に設置し2月28日撤去の場合、端日数がマイナスとなるが月数は正しいためマイナスはゼロとする。</t>
    <rPh sb="4" eb="6">
      <t>カクツキ</t>
    </rPh>
    <rPh sb="8" eb="9">
      <t>ニチ</t>
    </rPh>
    <rPh sb="12" eb="13">
      <t>ニチ</t>
    </rPh>
    <rPh sb="14" eb="16">
      <t>セッチ</t>
    </rPh>
    <rPh sb="18" eb="19">
      <t>ガツ</t>
    </rPh>
    <rPh sb="21" eb="22">
      <t>ニチ</t>
    </rPh>
    <rPh sb="22" eb="24">
      <t>テッキョ</t>
    </rPh>
    <rPh sb="25" eb="27">
      <t>バアイ</t>
    </rPh>
    <rPh sb="28" eb="29">
      <t>ハシ</t>
    </rPh>
    <rPh sb="29" eb="31">
      <t>ニッスウ</t>
    </rPh>
    <rPh sb="40" eb="41">
      <t>ツキ</t>
    </rPh>
    <rPh sb="41" eb="42">
      <t>カズ</t>
    </rPh>
    <rPh sb="43" eb="44">
      <t>タダ</t>
    </rPh>
    <phoneticPr fontId="2"/>
  </si>
  <si>
    <t>　端日数は　DATEDIF(設置日,撤去日+1,"MD")により計算している。</t>
    <rPh sb="1" eb="2">
      <t>ハシ</t>
    </rPh>
    <rPh sb="2" eb="4">
      <t>ニッスウ</t>
    </rPh>
    <rPh sb="14" eb="17">
      <t>セッチビ</t>
    </rPh>
    <rPh sb="18" eb="20">
      <t>テッキョ</t>
    </rPh>
    <rPh sb="20" eb="21">
      <t>ビ</t>
    </rPh>
    <rPh sb="32" eb="34">
      <t>ケイサン</t>
    </rPh>
    <phoneticPr fontId="2"/>
  </si>
  <si>
    <t>　また、設置期間(月)を算定する際は IF(端日数&lt;0,期間(月),ROUND(期間(端日数)/30,2)+期間(月))としている。</t>
    <rPh sb="4" eb="6">
      <t>セッチ</t>
    </rPh>
    <rPh sb="6" eb="8">
      <t>キカン</t>
    </rPh>
    <rPh sb="8" eb="11">
      <t>ゲツ</t>
    </rPh>
    <rPh sb="12" eb="14">
      <t>サンテイ</t>
    </rPh>
    <rPh sb="16" eb="17">
      <t>サイ</t>
    </rPh>
    <rPh sb="22" eb="23">
      <t>ハシ</t>
    </rPh>
    <rPh sb="23" eb="25">
      <t>ニッスウ</t>
    </rPh>
    <rPh sb="28" eb="30">
      <t>キカン</t>
    </rPh>
    <rPh sb="31" eb="32">
      <t>ツキ</t>
    </rPh>
    <rPh sb="40" eb="42">
      <t>キカン</t>
    </rPh>
    <rPh sb="43" eb="44">
      <t>ハシ</t>
    </rPh>
    <rPh sb="44" eb="46">
      <t>ニッスウ</t>
    </rPh>
    <rPh sb="54" eb="56">
      <t>キカン</t>
    </rPh>
    <rPh sb="57" eb="58">
      <t>ツキ</t>
    </rPh>
    <phoneticPr fontId="2"/>
  </si>
  <si>
    <t>　(端日数を月に換算する際の分母は常に30日とし、2月においても同様とする。)</t>
    <rPh sb="2" eb="3">
      <t>ハシ</t>
    </rPh>
    <rPh sb="3" eb="5">
      <t>ニッスウ</t>
    </rPh>
    <rPh sb="6" eb="7">
      <t>ツキ</t>
    </rPh>
    <rPh sb="8" eb="10">
      <t>カンザン</t>
    </rPh>
    <rPh sb="12" eb="13">
      <t>サイ</t>
    </rPh>
    <rPh sb="14" eb="16">
      <t>ブンボ</t>
    </rPh>
    <rPh sb="17" eb="18">
      <t>ツネ</t>
    </rPh>
    <rPh sb="21" eb="22">
      <t>ニチ</t>
    </rPh>
    <rPh sb="26" eb="27">
      <t>ガツ</t>
    </rPh>
    <rPh sb="32" eb="34">
      <t>ドウヨウ</t>
    </rPh>
    <phoneticPr fontId="2"/>
  </si>
  <si>
    <t>　期間を週、月、年で定めた場合①各初日が起算日の場合と②それ以外の起算日に大別</t>
    <rPh sb="1" eb="3">
      <t>キカン</t>
    </rPh>
    <rPh sb="4" eb="5">
      <t>シュウ</t>
    </rPh>
    <rPh sb="6" eb="7">
      <t>ツキ</t>
    </rPh>
    <rPh sb="8" eb="9">
      <t>ネン</t>
    </rPh>
    <rPh sb="10" eb="11">
      <t>サダ</t>
    </rPh>
    <rPh sb="13" eb="15">
      <t>バアイ</t>
    </rPh>
    <rPh sb="16" eb="17">
      <t>カク</t>
    </rPh>
    <rPh sb="17" eb="19">
      <t>ショニチ</t>
    </rPh>
    <rPh sb="20" eb="23">
      <t>キサンビ</t>
    </rPh>
    <rPh sb="24" eb="26">
      <t>バアイ</t>
    </rPh>
    <rPh sb="30" eb="32">
      <t>イガイ</t>
    </rPh>
    <rPh sb="33" eb="36">
      <t>キサンビ</t>
    </rPh>
    <rPh sb="37" eb="39">
      <t>タイベツ</t>
    </rPh>
    <phoneticPr fontId="2"/>
  </si>
  <si>
    <t>①週、月、年の初日が起算日の場合</t>
    <rPh sb="1" eb="2">
      <t>シュウ</t>
    </rPh>
    <rPh sb="3" eb="4">
      <t>ツキ</t>
    </rPh>
    <rPh sb="5" eb="6">
      <t>ネン</t>
    </rPh>
    <rPh sb="7" eb="9">
      <t>ショニチ</t>
    </rPh>
    <rPh sb="10" eb="13">
      <t>キサンビ</t>
    </rPh>
    <rPh sb="14" eb="16">
      <t>バアイ</t>
    </rPh>
    <phoneticPr fontId="2"/>
  </si>
  <si>
    <t>　週、月、年の末日をもって期間満了とする。(初日算入となる。)</t>
    <rPh sb="1" eb="2">
      <t>シュウ</t>
    </rPh>
    <rPh sb="3" eb="4">
      <t>ツキ</t>
    </rPh>
    <rPh sb="5" eb="6">
      <t>ネン</t>
    </rPh>
    <rPh sb="7" eb="9">
      <t>マツジツ</t>
    </rPh>
    <rPh sb="13" eb="15">
      <t>キカン</t>
    </rPh>
    <rPh sb="15" eb="17">
      <t>マンリョウ</t>
    </rPh>
    <rPh sb="22" eb="24">
      <t>ショニチ</t>
    </rPh>
    <rPh sb="24" eb="26">
      <t>サンニュウ</t>
    </rPh>
    <phoneticPr fontId="2"/>
  </si>
  <si>
    <t>②週、月、年の途中(初日以外)が起算日の場合</t>
    <rPh sb="1" eb="2">
      <t>シュウ</t>
    </rPh>
    <rPh sb="3" eb="4">
      <t>ツキ</t>
    </rPh>
    <rPh sb="5" eb="6">
      <t>ネン</t>
    </rPh>
    <rPh sb="7" eb="9">
      <t>トチュウ</t>
    </rPh>
    <rPh sb="10" eb="12">
      <t>ショニチ</t>
    </rPh>
    <rPh sb="12" eb="14">
      <t>イガイ</t>
    </rPh>
    <rPh sb="16" eb="19">
      <t>キサンビ</t>
    </rPh>
    <rPh sb="20" eb="22">
      <t>バアイ</t>
    </rPh>
    <phoneticPr fontId="2"/>
  </si>
  <si>
    <t>　起算日に応答する日(火曜起算なら火曜、10日起算なら10日、○年8月15日起算なら○+X年8月15日)の前日で期間満了とする。</t>
    <rPh sb="1" eb="4">
      <t>キサンビ</t>
    </rPh>
    <rPh sb="5" eb="7">
      <t>オウトウ</t>
    </rPh>
    <rPh sb="9" eb="10">
      <t>ヒ</t>
    </rPh>
    <rPh sb="11" eb="13">
      <t>カヨウ</t>
    </rPh>
    <rPh sb="13" eb="15">
      <t>キサン</t>
    </rPh>
    <rPh sb="17" eb="19">
      <t>カヨウ</t>
    </rPh>
    <rPh sb="22" eb="23">
      <t>ニチ</t>
    </rPh>
    <rPh sb="23" eb="25">
      <t>キサン</t>
    </rPh>
    <rPh sb="29" eb="30">
      <t>ニチ</t>
    </rPh>
    <rPh sb="32" eb="33">
      <t>ネン</t>
    </rPh>
    <rPh sb="34" eb="35">
      <t>ガツ</t>
    </rPh>
    <rPh sb="37" eb="38">
      <t>ニチ</t>
    </rPh>
    <rPh sb="38" eb="40">
      <t>キサン</t>
    </rPh>
    <rPh sb="45" eb="46">
      <t>ネン</t>
    </rPh>
    <rPh sb="47" eb="48">
      <t>ガツ</t>
    </rPh>
    <rPh sb="50" eb="51">
      <t>ニチ</t>
    </rPh>
    <rPh sb="53" eb="55">
      <t>ゼンジツ</t>
    </rPh>
    <rPh sb="56" eb="58">
      <t>キカン</t>
    </rPh>
    <rPh sb="58" eb="60">
      <t>マンリョウ</t>
    </rPh>
    <phoneticPr fontId="2"/>
  </si>
  <si>
    <t>　ただし、月又は年によって期間を定めた場合において、最後の月に応当する日がないときは、その月の末日に満了する。</t>
  </si>
  <si>
    <t>　週、月又は年によって期間を定めたときは、その期間は、暦に従って計算する。</t>
  </si>
  <si>
    <t>民法第143条</t>
    <rPh sb="0" eb="2">
      <t>ミンポウ</t>
    </rPh>
    <rPh sb="2" eb="3">
      <t>ダイ</t>
    </rPh>
    <rPh sb="6" eb="7">
      <t>ジョウ</t>
    </rPh>
    <phoneticPr fontId="2"/>
  </si>
  <si>
    <t>１　週、月又は年によって期間を定めたときは、その期間は、暦に従って計算する。</t>
  </si>
  <si>
    <t>各月の30日又は31日に設置し、2月28日に撤去した場合</t>
    <rPh sb="0" eb="2">
      <t>カクツキ</t>
    </rPh>
    <rPh sb="5" eb="6">
      <t>ニチ</t>
    </rPh>
    <rPh sb="6" eb="7">
      <t>マタ</t>
    </rPh>
    <rPh sb="10" eb="11">
      <t>ニチ</t>
    </rPh>
    <rPh sb="12" eb="14">
      <t>セッチ</t>
    </rPh>
    <rPh sb="17" eb="18">
      <t>ガツ</t>
    </rPh>
    <rPh sb="20" eb="21">
      <t>ニチ</t>
    </rPh>
    <rPh sb="22" eb="24">
      <t>テッキョ</t>
    </rPh>
    <rPh sb="26" eb="28">
      <t>バアイ</t>
    </rPh>
    <phoneticPr fontId="2"/>
  </si>
  <si>
    <t>　最後の月である2月に応答する日がないため、その月の末日、2月28日に満了する。</t>
    <rPh sb="1" eb="3">
      <t>サイゴ</t>
    </rPh>
    <rPh sb="4" eb="5">
      <t>ツキ</t>
    </rPh>
    <rPh sb="9" eb="10">
      <t>ガツ</t>
    </rPh>
    <rPh sb="11" eb="13">
      <t>オウトウ</t>
    </rPh>
    <rPh sb="15" eb="16">
      <t>ヒ</t>
    </rPh>
    <rPh sb="24" eb="25">
      <t>ツキ</t>
    </rPh>
    <rPh sb="26" eb="28">
      <t>マツジツ</t>
    </rPh>
    <rPh sb="30" eb="31">
      <t>ガツ</t>
    </rPh>
    <rPh sb="33" eb="34">
      <t>ニチ</t>
    </rPh>
    <rPh sb="35" eb="37">
      <t>マンリョウ</t>
    </rPh>
    <phoneticPr fontId="2"/>
  </si>
  <si>
    <t>各月の30日又は31日に設置し、3月1日から3月28日若しくは29までに撤去した場合</t>
    <rPh sb="0" eb="2">
      <t>カクツキ</t>
    </rPh>
    <rPh sb="5" eb="6">
      <t>ニチ</t>
    </rPh>
    <rPh sb="6" eb="7">
      <t>マタ</t>
    </rPh>
    <rPh sb="10" eb="11">
      <t>ニチ</t>
    </rPh>
    <rPh sb="12" eb="14">
      <t>セッチ</t>
    </rPh>
    <rPh sb="17" eb="18">
      <t>ガツ</t>
    </rPh>
    <rPh sb="19" eb="20">
      <t>ニチ</t>
    </rPh>
    <rPh sb="23" eb="24">
      <t>ガツ</t>
    </rPh>
    <rPh sb="26" eb="27">
      <t>ニチ</t>
    </rPh>
    <rPh sb="27" eb="28">
      <t>モ</t>
    </rPh>
    <rPh sb="36" eb="38">
      <t>テッキョ</t>
    </rPh>
    <rPh sb="40" eb="42">
      <t>バアイ</t>
    </rPh>
    <phoneticPr fontId="2"/>
  </si>
  <si>
    <t>　最後の月である3月に応答する日があるため、3月29日若しくは3月30日に満了する。</t>
    <rPh sb="27" eb="28">
      <t>モ</t>
    </rPh>
    <phoneticPr fontId="2"/>
  </si>
  <si>
    <t>　3月の満了日以前に撤去した場合、Excelの計算では2月で不足した日数を差し引いて端日数を算定している。</t>
    <rPh sb="2" eb="3">
      <t>ガツ</t>
    </rPh>
    <rPh sb="4" eb="7">
      <t>マンリョウビ</t>
    </rPh>
    <rPh sb="7" eb="9">
      <t>イゼン</t>
    </rPh>
    <rPh sb="10" eb="12">
      <t>テッキョ</t>
    </rPh>
    <rPh sb="14" eb="16">
      <t>バアイ</t>
    </rPh>
    <rPh sb="23" eb="25">
      <t>ケイサン</t>
    </rPh>
    <rPh sb="28" eb="29">
      <t>ガツ</t>
    </rPh>
    <rPh sb="30" eb="32">
      <t>フソク</t>
    </rPh>
    <rPh sb="34" eb="36">
      <t>ニッスウ</t>
    </rPh>
    <rPh sb="37" eb="38">
      <t>サ</t>
    </rPh>
    <rPh sb="39" eb="40">
      <t>ヒ</t>
    </rPh>
    <rPh sb="42" eb="43">
      <t>ハシ</t>
    </rPh>
    <rPh sb="43" eb="45">
      <t>ニッスウ</t>
    </rPh>
    <rPh sb="46" eb="48">
      <t>サンテイ</t>
    </rPh>
    <phoneticPr fontId="2"/>
  </si>
  <si>
    <t>　　設置期間
      2基又は2回目の設置</t>
    <rPh sb="4" eb="6">
      <t>キカン</t>
    </rPh>
    <phoneticPr fontId="2"/>
  </si>
  <si>
    <t>　　設置期間
      1基又は1回目の設置</t>
    <rPh sb="4" eb="6">
      <t>キカン</t>
    </rPh>
    <phoneticPr fontId="2"/>
  </si>
  <si>
    <r>
      <t xml:space="preserve"> </t>
    </r>
    <r>
      <rPr>
        <sz val="10"/>
        <color rgb="FF000000"/>
        <rFont val="ＭＳ 明朝"/>
        <family val="1"/>
        <charset val="128"/>
      </rPr>
      <t>月額から</t>
    </r>
    <r>
      <rPr>
        <sz val="10"/>
        <color rgb="FF000000"/>
        <rFont val="Times New Roman"/>
      </rPr>
      <t>(</t>
    </r>
    <r>
      <rPr>
        <sz val="10"/>
        <color rgb="FF000000"/>
        <rFont val="ＭＳ 明朝"/>
        <family val="1"/>
        <charset val="128"/>
      </rPr>
      <t>円</t>
    </r>
    <r>
      <rPr>
        <sz val="10"/>
        <color rgb="FF000000"/>
        <rFont val="Times New Roman"/>
      </rPr>
      <t>/</t>
    </r>
    <r>
      <rPr>
        <sz val="10"/>
        <color rgb="FF000000"/>
        <rFont val="ＭＳ 明朝"/>
        <family val="1"/>
        <charset val="128"/>
      </rPr>
      <t>月･基</t>
    </r>
    <r>
      <rPr>
        <sz val="10"/>
        <color rgb="FF000000"/>
        <rFont val="Times New Roman"/>
      </rPr>
      <t>)</t>
    </r>
    <rPh sb="1" eb="3">
      <t>ゲツガク</t>
    </rPh>
    <rPh sb="6" eb="7">
      <t>エン</t>
    </rPh>
    <rPh sb="8" eb="9">
      <t>ツキ</t>
    </rPh>
    <rPh sb="10" eb="11">
      <t>モトイ</t>
    </rPh>
    <phoneticPr fontId="2"/>
  </si>
  <si>
    <t>令和　年　月　日</t>
    <rPh sb="0" eb="2">
      <t>レイワ</t>
    </rPh>
    <rPh sb="3" eb="4">
      <t>ネン</t>
    </rPh>
    <rPh sb="5" eb="6">
      <t>ツキ</t>
    </rPh>
    <rPh sb="7" eb="8">
      <t>ヒ</t>
    </rPh>
    <phoneticPr fontId="2"/>
  </si>
  <si>
    <t>支払実績又は請求額
2基又は2回目の設置</t>
    <rPh sb="4" eb="5">
      <t>マタ</t>
    </rPh>
    <phoneticPr fontId="2"/>
  </si>
  <si>
    <t>魚沼　太郎</t>
    <rPh sb="0" eb="2">
      <t>ウオヌマ</t>
    </rPh>
    <rPh sb="3" eb="5">
      <t>タロウ</t>
    </rPh>
    <phoneticPr fontId="2"/>
  </si>
  <si>
    <t>補正額計(ａ+ｂ)</t>
    <rPh sb="0" eb="3">
      <t>ホセイガク</t>
    </rPh>
    <rPh sb="3" eb="4">
      <t>ケイ</t>
    </rPh>
    <phoneticPr fontId="2"/>
  </si>
  <si>
    <t>1基又は1回目の設置</t>
  </si>
  <si>
    <t>2基又は2回目の設置</t>
  </si>
  <si>
    <t>補正額計</t>
    <rPh sb="0" eb="3">
      <t>ホセイガク</t>
    </rPh>
    <rPh sb="3" eb="4">
      <t>ケイ</t>
    </rPh>
    <phoneticPr fontId="2"/>
  </si>
  <si>
    <t>２　週、月又は年の初めから期間を起算しないときは、その期間は、最後の週、月又は年においてその起算日に応当する日の前
　　日に満了する。ただし、月又は年によって期間を定めた場合において、最後の月に応当する日がないときは、その月の末日
　　に満了する。</t>
  </si>
  <si>
    <t>　Excelによる計算であり、設置期間の計算は、月は DATEDIF(設置日,撤去日+1,”M”)により</t>
    <rPh sb="9" eb="11">
      <t>ケイサン</t>
    </rPh>
    <rPh sb="15" eb="17">
      <t>セッチ</t>
    </rPh>
    <rPh sb="17" eb="19">
      <t>キカン</t>
    </rPh>
    <rPh sb="20" eb="22">
      <t>ケイサン</t>
    </rPh>
    <rPh sb="24" eb="25">
      <t>ツキ</t>
    </rPh>
    <rPh sb="35" eb="38">
      <t>セッチビ</t>
    </rPh>
    <rPh sb="39" eb="41">
      <t>テッキョ</t>
    </rPh>
    <rPh sb="41" eb="42">
      <t>ビ</t>
    </rPh>
    <phoneticPr fontId="2"/>
  </si>
  <si>
    <t>総　　額【税抜】</t>
  </si>
  <si>
    <t xml:space="preserve"> 月額(円/月･基)【税抜】</t>
  </si>
  <si>
    <t>注1. 快適トイレを2基以上設置し、工事中止などにより複数回にわたり設置･撤去した場合は、本様式を必要数作成し提出すること。</t>
    <rPh sb="0" eb="1">
      <t>チュウ</t>
    </rPh>
    <rPh sb="4" eb="6">
      <t>カイテキ</t>
    </rPh>
    <rPh sb="11" eb="14">
      <t>キイジョウ</t>
    </rPh>
    <rPh sb="14" eb="16">
      <t>セッチ</t>
    </rPh>
    <rPh sb="18" eb="20">
      <t>コウジ</t>
    </rPh>
    <rPh sb="20" eb="22">
      <t>チュウシ</t>
    </rPh>
    <rPh sb="27" eb="30">
      <t>フクスウカイ</t>
    </rPh>
    <rPh sb="34" eb="36">
      <t>セッチ</t>
    </rPh>
    <rPh sb="37" eb="39">
      <t>テッキョ</t>
    </rPh>
    <rPh sb="41" eb="43">
      <t>バアイ</t>
    </rPh>
    <rPh sb="45" eb="46">
      <t>ホン</t>
    </rPh>
    <rPh sb="46" eb="48">
      <t>ヨウシキ</t>
    </rPh>
    <rPh sb="49" eb="51">
      <t>ヒツヨウ</t>
    </rPh>
    <rPh sb="51" eb="52">
      <t>スウ</t>
    </rPh>
    <rPh sb="52" eb="54">
      <t>サクセイ</t>
    </rPh>
    <rPh sb="55" eb="57">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</si>
</sst>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gggee&quot;年&quot;mm&quot;月&quot;dd&quot;日&quot;;@"/>
    <numFmt numFmtId="177" formatCode="[$-411]ggge&quot;年&quot;m&quot;月&quot;d&quot;日&quot;;@"/>
    <numFmt numFmtId="178" formatCode="##,##0&quot;円&quot;"/>
    <numFmt numFmtId="179" formatCode="#,##0&quot;円&quot;"/>
    <numFmt numFmtId="180" formatCode="#,##0_ "/>
    <numFmt numFmtId="181" formatCode="0_);[Red]\(0\)"/>
    <numFmt numFmtId="182" formatCode="0_ "/>
    <numFmt numFmtId="183" formatCode="0&quot;日 &quot;"/>
    <numFmt numFmtId="184" formatCode="0&quot;箇月&quot;"/>
    <numFmt numFmtId="185" formatCode="0&quot;日&quot;\ "/>
    <numFmt numFmtId="186" formatCode="0.00_ "/>
  </numFmts>
  <fonts count="16">
    <font>
      <sz val="10"/>
      <color rgb="FF000000"/>
      <name val="Times New Roman"/>
      <family val="1"/>
    </font>
    <font>
      <sz val="11"/>
      <color theme="1"/>
      <name val="ＭＳ Ｐゴシック"/>
      <family val="3"/>
      <scheme val="minor"/>
    </font>
    <font>
      <sz val="6"/>
      <name val="ＭＳ Ｐゴシック"/>
      <family val="3"/>
    </font>
    <font>
      <sz val="10"/>
      <color rgb="FF000000"/>
      <name val="HG丸ｺﾞｼｯｸM-PRO"/>
      <family val="3"/>
    </font>
    <font>
      <sz val="14"/>
      <name val="HG丸ｺﾞｼｯｸM-PRO"/>
      <family val="3"/>
    </font>
    <font>
      <sz val="12"/>
      <name val="HG丸ｺﾞｼｯｸM-PRO"/>
      <family val="3"/>
    </font>
    <font>
      <sz val="12"/>
      <color rgb="FF000000"/>
      <name val="HG丸ｺﾞｼｯｸM-PRO"/>
      <family val="3"/>
    </font>
    <font>
      <b/>
      <sz val="12"/>
      <color rgb="FF000000"/>
      <name val="HG丸ｺﾞｼｯｸM-PRO"/>
      <family val="3"/>
    </font>
    <font>
      <sz val="6"/>
      <name val="ＭＳ Ｐ明朝"/>
      <family val="1"/>
    </font>
    <font>
      <b/>
      <sz val="11"/>
      <color theme="1"/>
      <name val="ＭＳ Ｐゴシック"/>
      <family val="3"/>
      <scheme val="minor"/>
    </font>
    <font>
      <sz val="11"/>
      <color rgb="FFFF0000"/>
      <name val="ＭＳ Ｐゴシック"/>
      <family val="3"/>
      <scheme val="minor"/>
    </font>
    <font>
      <sz val="11"/>
      <color rgb="FF0000FF"/>
      <name val="ＭＳ Ｐゴシック"/>
      <family val="3"/>
      <scheme val="minor"/>
    </font>
    <font>
      <sz val="11"/>
      <name val="ＭＳ Ｐゴシック"/>
      <family val="3"/>
      <scheme val="minor"/>
    </font>
    <font>
      <sz val="10"/>
      <color rgb="FF000000"/>
      <name val="ＭＳ 明朝"/>
      <family val="1"/>
      <charset val="128"/>
    </font>
    <font>
      <sz val="10"/>
      <color rgb="FF000000"/>
      <name val="Times New Roman"/>
    </font>
    <font>
      <sz val="9"/>
      <color indexed="81"/>
      <name val="MS P ゴシック"/>
      <family val="3"/>
      <charset val="128"/>
    </font>
  </fonts>
  <fills count="4">
    <fill>
      <patternFill patternType="none"/>
    </fill>
    <fill>
      <patternFill patternType="gray125"/>
    </fill>
    <fill>
      <patternFill patternType="solid">
        <fgColor rgb="FFF2F2F2"/>
      </patternFill>
    </fill>
    <fill>
      <patternFill patternType="solid">
        <fgColor rgb="FFFFFFCC"/>
        <bgColor indexed="64"/>
      </patternFill>
    </fill>
  </fills>
  <borders count="50">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rgb="FF000000"/>
      </left>
      <right/>
      <top/>
      <bottom/>
      <diagonal/>
    </border>
    <border>
      <left style="thin">
        <color indexed="64"/>
      </left>
      <right/>
      <top style="thin">
        <color rgb="FF000000"/>
      </top>
      <bottom/>
      <diagonal/>
    </border>
    <border>
      <left style="thin">
        <color indexed="64"/>
      </left>
      <right/>
      <top style="thin">
        <color indexed="64"/>
      </top>
      <bottom style="thin">
        <color rgb="FF000000"/>
      </bottom>
      <diagonal/>
    </border>
    <border>
      <left style="thin">
        <color rgb="FF000000"/>
      </left>
      <right/>
      <top style="thin">
        <color rgb="FF000000"/>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rgb="FF000000"/>
      </top>
      <bottom/>
      <diagonal/>
    </border>
    <border>
      <left/>
      <right/>
      <top style="thin">
        <color indexed="64"/>
      </top>
      <bottom style="thin">
        <color indexed="64"/>
      </bottom>
      <diagonal/>
    </border>
    <border>
      <left/>
      <right/>
      <top style="thin">
        <color indexed="64"/>
      </top>
      <bottom/>
      <diagonal/>
    </border>
    <border>
      <left/>
      <right/>
      <top style="thin">
        <color rgb="FF000000"/>
      </top>
      <bottom style="thin">
        <color indexed="64"/>
      </bottom>
      <diagonal/>
    </border>
    <border>
      <left/>
      <right style="thin">
        <color rgb="FF000000"/>
      </right>
      <top style="thin">
        <color rgb="FF000000"/>
      </top>
      <bottom style="thin">
        <color rgb="FF000000"/>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rgb="FF000000"/>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rgb="FF000000"/>
      </left>
      <right style="thin">
        <color indexed="64"/>
      </right>
      <top style="thin">
        <color rgb="FF000000"/>
      </top>
      <bottom/>
      <diagonal/>
    </border>
    <border>
      <left/>
      <right style="thin">
        <color indexed="64"/>
      </right>
      <top style="thin">
        <color rgb="FF000000"/>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45">
    <xf numFmtId="0" fontId="0" fillId="0" borderId="0" xfId="0"/>
    <xf numFmtId="0" fontId="3" fillId="0" borderId="0" xfId="0" applyFont="1" applyFill="1" applyAlignment="1">
      <alignment horizontal="left" vertical="top"/>
    </xf>
    <xf numFmtId="0" fontId="3" fillId="0" borderId="0" xfId="0" applyFont="1" applyFill="1" applyAlignment="1">
      <alignment horizontal="left" vertical="center"/>
    </xf>
    <xf numFmtId="0" fontId="3" fillId="0" borderId="0" xfId="0" applyFont="1" applyFill="1" applyBorder="1" applyAlignment="1" applyProtection="1">
      <alignment horizontal="right" vertical="center"/>
      <protection locked="0"/>
    </xf>
    <xf numFmtId="0" fontId="5" fillId="0" borderId="1" xfId="0" applyFont="1" applyFill="1" applyBorder="1" applyAlignment="1" applyProtection="1">
      <alignment horizontal="left" wrapText="1"/>
      <protection locked="0"/>
    </xf>
    <xf numFmtId="0" fontId="5" fillId="2" borderId="2" xfId="0" applyFont="1" applyFill="1" applyBorder="1" applyAlignment="1" applyProtection="1">
      <alignment horizontal="left" vertical="center" wrapText="1"/>
      <protection locked="0"/>
    </xf>
    <xf numFmtId="0" fontId="5" fillId="0" borderId="3" xfId="0" applyFont="1" applyFill="1" applyBorder="1" applyAlignment="1" applyProtection="1">
      <alignment horizontal="left" wrapText="1"/>
      <protection locked="0"/>
    </xf>
    <xf numFmtId="0" fontId="5" fillId="2" borderId="10" xfId="0" applyFont="1" applyFill="1" applyBorder="1" applyAlignment="1" applyProtection="1">
      <alignment horizontal="left" vertical="center" wrapText="1"/>
      <protection locked="0"/>
    </xf>
    <xf numFmtId="0" fontId="5" fillId="0" borderId="0" xfId="0" applyFont="1" applyFill="1" applyBorder="1" applyAlignment="1" applyProtection="1">
      <alignment horizontal="left" vertical="center"/>
      <protection locked="0"/>
    </xf>
    <xf numFmtId="0" fontId="5" fillId="2" borderId="12" xfId="0" applyFont="1" applyFill="1" applyBorder="1" applyAlignment="1" applyProtection="1">
      <alignment horizontal="left" vertical="center" wrapText="1"/>
      <protection locked="0"/>
    </xf>
    <xf numFmtId="0" fontId="5" fillId="0" borderId="0" xfId="0" applyFont="1" applyFill="1" applyBorder="1" applyAlignment="1">
      <alignment horizontal="left" vertical="center"/>
    </xf>
    <xf numFmtId="0" fontId="5" fillId="0" borderId="0" xfId="0" applyFont="1" applyFill="1" applyBorder="1" applyAlignment="1" applyProtection="1">
      <alignment horizontal="left" wrapText="1"/>
      <protection locked="0"/>
    </xf>
    <xf numFmtId="0" fontId="5" fillId="0" borderId="16" xfId="0" applyFont="1" applyFill="1" applyBorder="1" applyAlignment="1" applyProtection="1">
      <alignment horizontal="center" vertical="center" wrapText="1"/>
      <protection locked="0"/>
    </xf>
    <xf numFmtId="0" fontId="5" fillId="0" borderId="17" xfId="0" applyFont="1" applyFill="1" applyBorder="1" applyAlignment="1" applyProtection="1">
      <alignment horizontal="center" vertical="center" shrinkToFit="1"/>
      <protection locked="0"/>
    </xf>
    <xf numFmtId="0" fontId="3" fillId="0" borderId="0" xfId="0" applyFont="1" applyFill="1" applyBorder="1" applyAlignment="1" applyProtection="1">
      <alignment horizontal="left" vertical="top" wrapText="1"/>
      <protection locked="0"/>
    </xf>
    <xf numFmtId="0" fontId="6" fillId="0" borderId="19" xfId="0" applyFont="1" applyFill="1" applyBorder="1" applyAlignment="1" applyProtection="1">
      <alignment horizontal="center" vertical="center" wrapText="1"/>
      <protection locked="0"/>
    </xf>
    <xf numFmtId="0" fontId="6" fillId="0" borderId="20" xfId="0" applyFont="1" applyFill="1" applyBorder="1" applyAlignment="1">
      <alignment horizontal="center" vertical="center" wrapText="1"/>
    </xf>
    <xf numFmtId="178" fontId="6" fillId="0" borderId="12" xfId="0" applyNumberFormat="1" applyFont="1" applyFill="1" applyBorder="1" applyAlignment="1" applyProtection="1">
      <alignment horizontal="center" vertical="center" wrapText="1"/>
    </xf>
    <xf numFmtId="0" fontId="3" fillId="0" borderId="0" xfId="0" applyFont="1" applyFill="1" applyBorder="1" applyAlignment="1" applyProtection="1">
      <alignment horizontal="left" vertical="top"/>
      <protection locked="0"/>
    </xf>
    <xf numFmtId="177" fontId="5" fillId="3" borderId="1" xfId="0" applyNumberFormat="1" applyFont="1" applyFill="1" applyBorder="1" applyAlignment="1" applyProtection="1">
      <alignment horizontal="right" vertical="center" wrapText="1" indent="2"/>
      <protection locked="0"/>
    </xf>
    <xf numFmtId="0" fontId="3" fillId="0" borderId="26" xfId="0" applyFont="1" applyFill="1" applyBorder="1" applyAlignment="1" applyProtection="1">
      <alignment horizontal="center" vertical="top" wrapText="1"/>
      <protection locked="0"/>
    </xf>
    <xf numFmtId="0" fontId="6" fillId="0" borderId="20" xfId="0" applyFont="1" applyFill="1" applyBorder="1" applyAlignment="1" applyProtection="1">
      <alignment horizontal="center" vertical="center" wrapText="1"/>
      <protection locked="0"/>
    </xf>
    <xf numFmtId="0" fontId="7" fillId="0" borderId="33" xfId="0" applyFont="1" applyFill="1" applyBorder="1" applyAlignment="1">
      <alignment horizontal="center" vertical="center" wrapText="1"/>
    </xf>
    <xf numFmtId="179" fontId="7" fillId="0" borderId="34" xfId="0" applyNumberFormat="1" applyFont="1" applyFill="1" applyBorder="1" applyAlignment="1" applyProtection="1">
      <alignment horizontal="center" vertical="center" wrapText="1"/>
    </xf>
    <xf numFmtId="0" fontId="1" fillId="0" borderId="0" xfId="4">
      <alignment vertical="center"/>
    </xf>
    <xf numFmtId="0" fontId="1" fillId="0" borderId="0" xfId="4" applyAlignment="1">
      <alignment horizontal="center" vertical="center"/>
    </xf>
    <xf numFmtId="14" fontId="1" fillId="0" borderId="0" xfId="4" applyNumberFormat="1" applyFill="1">
      <alignment vertical="center"/>
    </xf>
    <xf numFmtId="14" fontId="9" fillId="0" borderId="0" xfId="4" applyNumberFormat="1" applyFont="1">
      <alignment vertical="center"/>
    </xf>
    <xf numFmtId="14" fontId="1" fillId="0" borderId="35" xfId="4" applyNumberFormat="1" applyBorder="1" applyAlignment="1">
      <alignment horizontal="center" vertical="center"/>
    </xf>
    <xf numFmtId="14" fontId="1" fillId="0" borderId="36" xfId="4" applyNumberFormat="1" applyFill="1" applyBorder="1">
      <alignment vertical="center"/>
    </xf>
    <xf numFmtId="14" fontId="1" fillId="0" borderId="0" xfId="4" applyNumberFormat="1" applyBorder="1" applyAlignment="1">
      <alignment horizontal="left" vertical="center"/>
    </xf>
    <xf numFmtId="14" fontId="9" fillId="0" borderId="0" xfId="4" applyNumberFormat="1" applyFont="1" applyBorder="1" applyAlignment="1">
      <alignment horizontal="left" vertical="center"/>
    </xf>
    <xf numFmtId="0" fontId="10" fillId="0" borderId="0" xfId="4" applyFont="1">
      <alignment vertical="center"/>
    </xf>
    <xf numFmtId="0" fontId="11" fillId="0" borderId="0" xfId="4" applyFont="1">
      <alignment vertical="center"/>
    </xf>
    <xf numFmtId="0" fontId="9" fillId="0" borderId="0" xfId="4" applyFont="1">
      <alignment vertical="center"/>
    </xf>
    <xf numFmtId="0" fontId="1" fillId="0" borderId="0" xfId="4" applyAlignment="1">
      <alignment vertical="top"/>
    </xf>
    <xf numFmtId="14" fontId="1" fillId="0" borderId="40" xfId="4" applyNumberFormat="1" applyFill="1" applyBorder="1" applyAlignment="1">
      <alignment vertical="center"/>
    </xf>
    <xf numFmtId="14" fontId="1" fillId="0" borderId="41" xfId="4" applyNumberFormat="1" applyFill="1" applyBorder="1" applyAlignment="1">
      <alignment horizontal="center" vertical="center"/>
    </xf>
    <xf numFmtId="14" fontId="1" fillId="0" borderId="40" xfId="4" applyNumberFormat="1" applyFill="1" applyBorder="1" applyAlignment="1">
      <alignment horizontal="center" vertical="center"/>
    </xf>
    <xf numFmtId="14" fontId="1" fillId="0" borderId="45" xfId="4" applyNumberFormat="1" applyBorder="1" applyAlignment="1">
      <alignment horizontal="center" vertical="center"/>
    </xf>
    <xf numFmtId="14" fontId="1" fillId="0" borderId="41" xfId="4" applyNumberFormat="1" applyFill="1" applyBorder="1">
      <alignment vertical="center"/>
    </xf>
    <xf numFmtId="0" fontId="1" fillId="0" borderId="46" xfId="4" applyFill="1" applyBorder="1" applyAlignment="1">
      <alignment horizontal="center" vertical="center"/>
    </xf>
    <xf numFmtId="180" fontId="0" fillId="0" borderId="47" xfId="2" applyNumberFormat="1" applyFont="1" applyFill="1" applyBorder="1">
      <alignment vertical="center"/>
    </xf>
    <xf numFmtId="180" fontId="0" fillId="0" borderId="11" xfId="2" applyNumberFormat="1" applyFont="1" applyFill="1" applyBorder="1">
      <alignment vertical="center"/>
    </xf>
    <xf numFmtId="180" fontId="0" fillId="0" borderId="0" xfId="2" applyNumberFormat="1" applyFont="1" applyFill="1" applyBorder="1">
      <alignment vertical="center"/>
    </xf>
    <xf numFmtId="38" fontId="0" fillId="0" borderId="0" xfId="2" applyFont="1">
      <alignment vertical="center"/>
    </xf>
    <xf numFmtId="14" fontId="1" fillId="0" borderId="0" xfId="4" applyNumberFormat="1" applyFill="1" applyAlignment="1">
      <alignment horizontal="center" vertical="center"/>
    </xf>
    <xf numFmtId="14" fontId="1" fillId="0" borderId="30" xfId="4" applyNumberFormat="1" applyFill="1" applyBorder="1" applyAlignment="1">
      <alignment horizontal="center" vertical="center"/>
    </xf>
    <xf numFmtId="14" fontId="1" fillId="0" borderId="26" xfId="4" applyNumberFormat="1" applyFill="1" applyBorder="1" applyAlignment="1">
      <alignment horizontal="center" vertical="center"/>
    </xf>
    <xf numFmtId="0" fontId="1" fillId="0" borderId="42" xfId="4" applyBorder="1" applyAlignment="1">
      <alignment horizontal="center" vertical="center"/>
    </xf>
    <xf numFmtId="179" fontId="0" fillId="0" borderId="43" xfId="2" applyNumberFormat="1" applyFont="1" applyFill="1" applyBorder="1" applyAlignment="1">
      <alignment horizontal="center" vertical="center"/>
    </xf>
    <xf numFmtId="179" fontId="0" fillId="0" borderId="26" xfId="2" applyNumberFormat="1" applyFont="1" applyFill="1" applyBorder="1" applyAlignment="1">
      <alignment horizontal="center" vertical="center"/>
    </xf>
    <xf numFmtId="179" fontId="0" fillId="0" borderId="0" xfId="2" applyNumberFormat="1" applyFont="1" applyFill="1" applyBorder="1" applyAlignment="1">
      <alignment horizontal="center" vertical="center"/>
    </xf>
    <xf numFmtId="179" fontId="0" fillId="0" borderId="0" xfId="2" applyNumberFormat="1" applyFont="1" applyFill="1" applyAlignment="1">
      <alignment horizontal="center" vertical="center"/>
    </xf>
    <xf numFmtId="181" fontId="1" fillId="0" borderId="0" xfId="4" applyNumberFormat="1" applyFill="1">
      <alignment vertical="center"/>
    </xf>
    <xf numFmtId="14" fontId="1" fillId="0" borderId="46" xfId="4" applyNumberFormat="1" applyBorder="1" applyAlignment="1">
      <alignment horizontal="center" vertical="center"/>
    </xf>
    <xf numFmtId="182" fontId="1" fillId="0" borderId="11" xfId="4" applyNumberFormat="1" applyBorder="1">
      <alignment vertical="center"/>
    </xf>
    <xf numFmtId="181" fontId="1" fillId="0" borderId="0" xfId="4" applyNumberFormat="1" applyFill="1" applyAlignment="1">
      <alignment horizontal="center" vertical="center"/>
    </xf>
    <xf numFmtId="14" fontId="1" fillId="0" borderId="42" xfId="4" applyNumberFormat="1" applyBorder="1" applyAlignment="1">
      <alignment horizontal="center" vertical="center"/>
    </xf>
    <xf numFmtId="183" fontId="1" fillId="0" borderId="26" xfId="4" applyNumberFormat="1" applyBorder="1" applyAlignment="1">
      <alignment horizontal="center" vertical="center"/>
    </xf>
    <xf numFmtId="180" fontId="1" fillId="0" borderId="47" xfId="4" applyNumberFormat="1" applyBorder="1">
      <alignment vertical="center"/>
    </xf>
    <xf numFmtId="180" fontId="1" fillId="0" borderId="11" xfId="4" applyNumberFormat="1" applyBorder="1">
      <alignment vertical="center"/>
    </xf>
    <xf numFmtId="180" fontId="1" fillId="0" borderId="0" xfId="4" applyNumberFormat="1" applyBorder="1">
      <alignment vertical="center"/>
    </xf>
    <xf numFmtId="184" fontId="1" fillId="0" borderId="26" xfId="4" applyNumberFormat="1" applyBorder="1" applyAlignment="1">
      <alignment horizontal="center" vertical="center"/>
    </xf>
    <xf numFmtId="179" fontId="1" fillId="0" borderId="43" xfId="4" applyNumberFormat="1" applyBorder="1" applyAlignment="1">
      <alignment horizontal="center" vertical="center"/>
    </xf>
    <xf numFmtId="179" fontId="1" fillId="0" borderId="26" xfId="4" applyNumberFormat="1" applyBorder="1" applyAlignment="1">
      <alignment horizontal="center" vertical="center"/>
    </xf>
    <xf numFmtId="179" fontId="1" fillId="0" borderId="0" xfId="4" applyNumberFormat="1" applyBorder="1" applyAlignment="1">
      <alignment horizontal="center" vertical="center"/>
    </xf>
    <xf numFmtId="179" fontId="1" fillId="0" borderId="0" xfId="4" applyNumberFormat="1" applyAlignment="1">
      <alignment horizontal="center" vertical="center"/>
    </xf>
    <xf numFmtId="182" fontId="12" fillId="0" borderId="11" xfId="4" applyNumberFormat="1" applyFont="1" applyFill="1" applyBorder="1">
      <alignment vertical="center"/>
    </xf>
    <xf numFmtId="180" fontId="9" fillId="0" borderId="0" xfId="2" applyNumberFormat="1" applyFont="1" applyBorder="1" applyAlignment="1">
      <alignment horizontal="right" vertical="center"/>
    </xf>
    <xf numFmtId="185" fontId="1" fillId="0" borderId="26" xfId="4" applyNumberFormat="1" applyBorder="1" applyAlignment="1">
      <alignment horizontal="center" vertical="center"/>
    </xf>
    <xf numFmtId="179" fontId="9" fillId="0" borderId="0" xfId="2" applyNumberFormat="1" applyFont="1" applyBorder="1" applyAlignment="1">
      <alignment horizontal="center" vertical="center"/>
    </xf>
    <xf numFmtId="38" fontId="10" fillId="0" borderId="0" xfId="2" applyFont="1">
      <alignment vertical="center"/>
    </xf>
    <xf numFmtId="186" fontId="1" fillId="0" borderId="11" xfId="4" applyNumberFormat="1" applyBorder="1">
      <alignment vertical="center"/>
    </xf>
    <xf numFmtId="180" fontId="9" fillId="3" borderId="19" xfId="2" applyNumberFormat="1" applyFont="1" applyFill="1" applyBorder="1" applyProtection="1">
      <alignment vertical="center"/>
      <protection locked="0"/>
    </xf>
    <xf numFmtId="180" fontId="9" fillId="0" borderId="48" xfId="2" applyNumberFormat="1" applyFont="1" applyBorder="1">
      <alignment vertical="center"/>
    </xf>
    <xf numFmtId="180" fontId="9" fillId="0" borderId="0" xfId="2" applyNumberFormat="1" applyFont="1" applyBorder="1">
      <alignment vertical="center"/>
    </xf>
    <xf numFmtId="180" fontId="0" fillId="0" borderId="0" xfId="2" applyNumberFormat="1" applyFont="1">
      <alignment vertical="center"/>
    </xf>
    <xf numFmtId="179" fontId="9" fillId="3" borderId="29" xfId="2" applyNumberFormat="1" applyFont="1" applyFill="1" applyBorder="1" applyAlignment="1">
      <alignment horizontal="center" vertical="center"/>
    </xf>
    <xf numFmtId="179" fontId="9" fillId="0" borderId="49" xfId="2" applyNumberFormat="1" applyFont="1" applyBorder="1" applyAlignment="1">
      <alignment horizontal="center" vertical="center"/>
    </xf>
    <xf numFmtId="0" fontId="3" fillId="0" borderId="0" xfId="0" applyFont="1" applyFill="1" applyBorder="1" applyAlignment="1">
      <alignment horizontal="left" vertical="top"/>
    </xf>
    <xf numFmtId="0" fontId="3" fillId="0" borderId="12" xfId="0" applyFont="1" applyFill="1" applyBorder="1" applyAlignment="1">
      <alignment horizontal="center" vertical="center"/>
    </xf>
    <xf numFmtId="0" fontId="3" fillId="0" borderId="12" xfId="0" applyFont="1" applyFill="1" applyBorder="1" applyAlignment="1">
      <alignment vertical="top"/>
    </xf>
    <xf numFmtId="0" fontId="3" fillId="0" borderId="19" xfId="0" applyFont="1" applyFill="1" applyBorder="1" applyAlignment="1">
      <alignment horizontal="center" vertical="center"/>
    </xf>
    <xf numFmtId="38" fontId="3" fillId="0" borderId="12" xfId="0" applyNumberFormat="1" applyFont="1" applyFill="1" applyBorder="1" applyAlignment="1">
      <alignment vertical="top"/>
    </xf>
    <xf numFmtId="0" fontId="3" fillId="0" borderId="0" xfId="0" applyFont="1" applyFill="1" applyBorder="1" applyAlignment="1" applyProtection="1">
      <alignment horizontal="right" vertical="center"/>
      <protection locked="0"/>
    </xf>
    <xf numFmtId="0" fontId="4" fillId="0" borderId="0"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5" fillId="3" borderId="2" xfId="0" applyFont="1" applyFill="1" applyBorder="1" applyAlignment="1" applyProtection="1">
      <alignment horizontal="center" vertical="center" wrapText="1"/>
      <protection locked="0"/>
    </xf>
    <xf numFmtId="0" fontId="5" fillId="3" borderId="3" xfId="0" applyFont="1" applyFill="1" applyBorder="1" applyAlignment="1" applyProtection="1">
      <alignment horizontal="center" vertical="center" wrapText="1"/>
      <protection locked="0"/>
    </xf>
    <xf numFmtId="0" fontId="5" fillId="3" borderId="25"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top" wrapText="1"/>
      <protection locked="0"/>
    </xf>
    <xf numFmtId="0" fontId="5" fillId="3" borderId="15"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center" vertical="center" wrapText="1"/>
      <protection locked="0"/>
    </xf>
    <xf numFmtId="0" fontId="5" fillId="3" borderId="27" xfId="0" applyFont="1" applyFill="1" applyBorder="1" applyAlignment="1" applyProtection="1">
      <alignment horizontal="center" vertical="center" wrapText="1"/>
      <protection locked="0"/>
    </xf>
    <xf numFmtId="0" fontId="5" fillId="3" borderId="6" xfId="0" applyFont="1" applyFill="1" applyBorder="1" applyAlignment="1" applyProtection="1">
      <alignment horizontal="center" vertical="center" wrapText="1"/>
      <protection locked="0"/>
    </xf>
    <xf numFmtId="0" fontId="5" fillId="3" borderId="21" xfId="0" applyFont="1" applyFill="1" applyBorder="1" applyAlignment="1" applyProtection="1">
      <alignment horizontal="center" vertical="center" wrapText="1"/>
      <protection locked="0"/>
    </xf>
    <xf numFmtId="0" fontId="5" fillId="3" borderId="28" xfId="0" applyFont="1" applyFill="1" applyBorder="1" applyAlignment="1" applyProtection="1">
      <alignment horizontal="center" vertical="center" wrapText="1"/>
      <protection locked="0"/>
    </xf>
    <xf numFmtId="0" fontId="5" fillId="3" borderId="22" xfId="0" applyFont="1" applyFill="1" applyBorder="1" applyAlignment="1" applyProtection="1">
      <alignment horizontal="center" vertical="center" wrapText="1"/>
      <protection locked="0"/>
    </xf>
    <xf numFmtId="0" fontId="5" fillId="3" borderId="29" xfId="0" applyFont="1" applyFill="1" applyBorder="1" applyAlignment="1" applyProtection="1">
      <alignment horizontal="center" vertical="center" wrapText="1"/>
      <protection locked="0"/>
    </xf>
    <xf numFmtId="0" fontId="5" fillId="3" borderId="23" xfId="0" applyFont="1" applyFill="1" applyBorder="1" applyAlignment="1" applyProtection="1">
      <alignment horizontal="center" vertical="center" shrinkToFit="1"/>
      <protection locked="0"/>
    </xf>
    <xf numFmtId="0" fontId="5" fillId="3" borderId="30" xfId="0" applyFont="1" applyFill="1" applyBorder="1" applyAlignment="1" applyProtection="1">
      <alignment horizontal="center" vertical="center" shrinkToFit="1"/>
      <protection locked="0"/>
    </xf>
    <xf numFmtId="176" fontId="5" fillId="0" borderId="8" xfId="0" applyNumberFormat="1" applyFont="1" applyFill="1" applyBorder="1" applyAlignment="1" applyProtection="1">
      <alignment horizontal="center" vertical="center" wrapText="1"/>
      <protection locked="0"/>
    </xf>
    <xf numFmtId="0" fontId="5" fillId="0" borderId="8" xfId="0" applyFont="1" applyFill="1" applyBorder="1" applyAlignment="1" applyProtection="1">
      <alignment horizontal="center" vertical="center" wrapText="1"/>
      <protection locked="0"/>
    </xf>
    <xf numFmtId="0" fontId="5" fillId="0" borderId="31" xfId="0" applyFont="1" applyFill="1" applyBorder="1" applyAlignment="1" applyProtection="1">
      <alignment horizontal="center" vertical="center" wrapText="1"/>
      <protection locked="0"/>
    </xf>
    <xf numFmtId="177" fontId="5" fillId="3" borderId="9" xfId="0" applyNumberFormat="1" applyFont="1" applyFill="1" applyBorder="1" applyAlignment="1" applyProtection="1">
      <alignment horizontal="center" vertical="center" wrapText="1"/>
      <protection locked="0"/>
    </xf>
    <xf numFmtId="177" fontId="5" fillId="3" borderId="5" xfId="0" applyNumberFormat="1" applyFont="1" applyFill="1" applyBorder="1" applyAlignment="1" applyProtection="1">
      <alignment horizontal="center" vertical="center" wrapText="1"/>
      <protection locked="0"/>
    </xf>
    <xf numFmtId="176" fontId="5" fillId="0" borderId="31" xfId="0" applyNumberFormat="1" applyFont="1" applyFill="1" applyBorder="1" applyAlignment="1" applyProtection="1">
      <alignment horizontal="center" vertical="center" wrapText="1"/>
      <protection locked="0"/>
    </xf>
    <xf numFmtId="178" fontId="5" fillId="3" borderId="9" xfId="0" applyNumberFormat="1" applyFont="1" applyFill="1" applyBorder="1" applyAlignment="1" applyProtection="1">
      <alignment horizontal="center" vertical="center" wrapText="1"/>
      <protection locked="0"/>
    </xf>
    <xf numFmtId="178" fontId="5" fillId="3" borderId="5" xfId="0" applyNumberFormat="1" applyFont="1" applyFill="1" applyBorder="1" applyAlignment="1" applyProtection="1">
      <alignment horizontal="center" vertical="center" wrapText="1"/>
      <protection locked="0"/>
    </xf>
    <xf numFmtId="176" fontId="5" fillId="0" borderId="6" xfId="0" applyNumberFormat="1" applyFont="1" applyFill="1" applyBorder="1" applyAlignment="1" applyProtection="1">
      <alignment horizontal="center" vertical="center" wrapText="1"/>
      <protection locked="0"/>
    </xf>
    <xf numFmtId="176" fontId="5" fillId="0" borderId="21" xfId="0" applyNumberFormat="1" applyFont="1" applyFill="1" applyBorder="1" applyAlignment="1" applyProtection="1">
      <alignment horizontal="center" vertical="center" wrapText="1"/>
      <protection locked="0"/>
    </xf>
    <xf numFmtId="176" fontId="5" fillId="0" borderId="28" xfId="0" applyNumberFormat="1" applyFont="1" applyFill="1" applyBorder="1" applyAlignment="1" applyProtection="1">
      <alignment horizontal="center" vertical="center" wrapText="1"/>
      <protection locked="0"/>
    </xf>
    <xf numFmtId="178" fontId="5" fillId="3" borderId="15" xfId="0" applyNumberFormat="1" applyFont="1" applyFill="1" applyBorder="1" applyAlignment="1" applyProtection="1">
      <alignment horizontal="center" vertical="center" wrapText="1"/>
      <protection locked="0"/>
    </xf>
    <xf numFmtId="178" fontId="5" fillId="3" borderId="0" xfId="0" applyNumberFormat="1" applyFont="1" applyFill="1" applyBorder="1" applyAlignment="1" applyProtection="1">
      <alignment horizontal="center" vertical="center" wrapText="1"/>
      <protection locked="0"/>
    </xf>
    <xf numFmtId="178" fontId="5" fillId="3" borderId="27" xfId="0" applyNumberFormat="1" applyFont="1" applyFill="1" applyBorder="1" applyAlignment="1" applyProtection="1">
      <alignment horizontal="center" vertical="center" wrapText="1"/>
      <protection locked="0"/>
    </xf>
    <xf numFmtId="0" fontId="3" fillId="3" borderId="18" xfId="0" applyFont="1" applyFill="1" applyBorder="1" applyAlignment="1" applyProtection="1">
      <alignment horizontal="left" vertical="top" wrapText="1"/>
      <protection locked="0"/>
    </xf>
    <xf numFmtId="0" fontId="3" fillId="3" borderId="24" xfId="0" applyFont="1" applyFill="1" applyBorder="1" applyAlignment="1" applyProtection="1">
      <alignment horizontal="left" vertical="top" wrapText="1"/>
      <protection locked="0"/>
    </xf>
    <xf numFmtId="0" fontId="3" fillId="3" borderId="32" xfId="0" applyFont="1" applyFill="1" applyBorder="1" applyAlignment="1" applyProtection="1">
      <alignment horizontal="left" vertical="top" wrapText="1"/>
      <protection locked="0"/>
    </xf>
    <xf numFmtId="0" fontId="5" fillId="0" borderId="11" xfId="0" applyFont="1" applyFill="1" applyBorder="1" applyAlignment="1" applyProtection="1">
      <alignment horizontal="left" wrapText="1"/>
      <protection locked="0"/>
    </xf>
    <xf numFmtId="0" fontId="6" fillId="0" borderId="19" xfId="0" applyFont="1" applyFill="1" applyBorder="1" applyAlignment="1" applyProtection="1">
      <alignment horizontal="center" vertical="center" wrapText="1"/>
      <protection locked="0"/>
    </xf>
    <xf numFmtId="0" fontId="6" fillId="0" borderId="22" xfId="0" applyFont="1" applyFill="1" applyBorder="1" applyAlignment="1" applyProtection="1">
      <alignment horizontal="center" vertical="center" wrapText="1"/>
      <protection locked="0"/>
    </xf>
    <xf numFmtId="0" fontId="6" fillId="0" borderId="20" xfId="0" applyFont="1" applyFill="1" applyBorder="1" applyAlignment="1">
      <alignment horizontal="center" vertical="center" wrapText="1"/>
    </xf>
    <xf numFmtId="0" fontId="6" fillId="0" borderId="13" xfId="0" applyFont="1" applyFill="1" applyBorder="1" applyAlignment="1">
      <alignment horizontal="center" vertical="center" wrapText="1"/>
    </xf>
    <xf numFmtId="179" fontId="6" fillId="0" borderId="12" xfId="0" applyNumberFormat="1" applyFont="1" applyFill="1" applyBorder="1" applyAlignment="1" applyProtection="1">
      <alignment horizontal="center" vertical="center" wrapText="1"/>
    </xf>
    <xf numFmtId="179" fontId="6" fillId="0" borderId="19" xfId="0" applyNumberFormat="1" applyFont="1" applyFill="1" applyBorder="1" applyAlignment="1" applyProtection="1">
      <alignment horizontal="center" vertical="center" wrapText="1"/>
    </xf>
    <xf numFmtId="0" fontId="5" fillId="2" borderId="4"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5" fillId="2" borderId="7" xfId="0" applyFont="1" applyFill="1" applyBorder="1" applyAlignment="1" applyProtection="1">
      <alignment horizontal="left" vertical="center" wrapText="1"/>
      <protection locked="0"/>
    </xf>
    <xf numFmtId="0" fontId="5" fillId="2" borderId="8" xfId="0" applyFont="1" applyFill="1" applyBorder="1" applyAlignment="1" applyProtection="1">
      <alignment horizontal="center" vertical="center" wrapText="1"/>
      <protection locked="0"/>
    </xf>
    <xf numFmtId="0" fontId="5" fillId="2" borderId="9" xfId="0" applyFont="1" applyFill="1" applyBorder="1" applyAlignment="1" applyProtection="1">
      <alignment horizontal="center" vertical="center" wrapText="1"/>
      <protection locked="0"/>
    </xf>
    <xf numFmtId="0" fontId="5" fillId="2" borderId="13" xfId="0" applyFont="1" applyFill="1" applyBorder="1" applyAlignment="1">
      <alignment horizontal="left" vertical="center" wrapText="1"/>
    </xf>
    <xf numFmtId="0" fontId="5" fillId="2" borderId="14" xfId="0" applyFont="1" applyFill="1" applyBorder="1" applyAlignment="1">
      <alignment horizontal="left" vertical="center" wrapText="1"/>
    </xf>
    <xf numFmtId="0" fontId="1" fillId="0" borderId="37" xfId="4" applyFill="1" applyBorder="1" applyAlignment="1">
      <alignment horizontal="left" vertical="center"/>
    </xf>
    <xf numFmtId="0" fontId="1" fillId="0" borderId="42" xfId="4" applyFill="1" applyBorder="1" applyAlignment="1">
      <alignment horizontal="left" vertical="center"/>
    </xf>
    <xf numFmtId="38" fontId="0" fillId="0" borderId="38" xfId="2" applyFont="1" applyFill="1" applyBorder="1" applyAlignment="1">
      <alignment horizontal="left" vertical="center"/>
    </xf>
    <xf numFmtId="38" fontId="0" fillId="0" borderId="43" xfId="2" applyFont="1" applyFill="1" applyBorder="1" applyAlignment="1">
      <alignment horizontal="left" vertical="center"/>
    </xf>
    <xf numFmtId="14" fontId="1" fillId="0" borderId="39" xfId="4" applyNumberFormat="1" applyFill="1" applyBorder="1" applyAlignment="1">
      <alignment horizontal="left" vertical="center"/>
    </xf>
    <xf numFmtId="14" fontId="1" fillId="0" borderId="44" xfId="4" applyNumberFormat="1" applyFill="1" applyBorder="1" applyAlignment="1">
      <alignment horizontal="left" vertical="center"/>
    </xf>
    <xf numFmtId="14" fontId="9" fillId="0" borderId="0" xfId="4" applyNumberFormat="1" applyFont="1" applyBorder="1" applyAlignment="1">
      <alignment horizontal="left" vertical="center" wrapText="1"/>
    </xf>
    <xf numFmtId="14" fontId="9" fillId="0" borderId="0" xfId="4" applyNumberFormat="1" applyFont="1" applyBorder="1" applyAlignment="1">
      <alignment horizontal="left" vertical="center"/>
    </xf>
    <xf numFmtId="0" fontId="1" fillId="0" borderId="0" xfId="4" applyFont="1" applyAlignment="1">
      <alignment horizontal="left" vertical="top" wrapText="1"/>
    </xf>
  </cellXfs>
  <cellStyles count="5">
    <cellStyle name="桁区切り 2" xfId="1" xr:uid="{00000000-0005-0000-0000-000000000000}"/>
    <cellStyle name="桁区切り 3" xfId="2" xr:uid="{00000000-0005-0000-0000-000001000000}"/>
    <cellStyle name="標準" xfId="0" builtinId="0"/>
    <cellStyle name="標準 2" xfId="3" xr:uid="{00000000-0005-0000-0000-000003000000}"/>
    <cellStyle name="標準 3" xfId="4" xr:uid="{00000000-0005-0000-0000-000004000000}"/>
  </cellStyles>
  <dxfs count="0"/>
  <tableStyles count="0" defaultTableStyle="TableStyleMedium9" defaultPivotStyle="PivotStyleLight16"/>
  <colors>
    <mruColors>
      <color rgb="FF99FF99"/>
      <color rgb="FFFFFFCC"/>
      <color rgb="FFFAFABE"/>
      <color rgb="FFFF6600"/>
      <color rgb="FFF9A9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l" t="t" r="r" b="b"/>
          <a:pathLst/>
        </a:custGeom>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27"/>
  <sheetViews>
    <sheetView tabSelected="1" view="pageBreakPreview" topLeftCell="A19" zoomScale="115" zoomScaleSheetLayoutView="115" workbookViewId="0">
      <selection activeCell="H22" sqref="H22"/>
    </sheetView>
  </sheetViews>
  <sheetFormatPr defaultColWidth="9.33203125" defaultRowHeight="12"/>
  <cols>
    <col min="1" max="1" width="31.1640625" style="1" customWidth="1"/>
    <col min="2" max="2" width="30.83203125" style="1" customWidth="1"/>
    <col min="3" max="4" width="15.83203125" style="1" customWidth="1"/>
    <col min="5" max="5" width="30.83203125" style="1" customWidth="1"/>
    <col min="6" max="16384" width="9.33203125" style="1"/>
  </cols>
  <sheetData>
    <row r="1" spans="1:5" ht="18" customHeight="1">
      <c r="A1" s="85"/>
      <c r="B1" s="85"/>
      <c r="C1" s="85"/>
      <c r="D1" s="85"/>
      <c r="E1" s="3"/>
    </row>
    <row r="2" spans="1:5" ht="35.1" customHeight="1">
      <c r="A2" s="86" t="s">
        <v>15</v>
      </c>
      <c r="B2" s="86"/>
      <c r="C2" s="86"/>
      <c r="D2" s="86"/>
      <c r="E2" s="86"/>
    </row>
    <row r="3" spans="1:5" ht="31.5" customHeight="1">
      <c r="A3" s="4" t="s">
        <v>14</v>
      </c>
      <c r="B3" s="11"/>
      <c r="C3" s="11"/>
      <c r="D3" s="18"/>
      <c r="E3" s="19" t="s">
        <v>111</v>
      </c>
    </row>
    <row r="4" spans="1:5" ht="41.25" customHeight="1">
      <c r="A4" s="5" t="s">
        <v>36</v>
      </c>
      <c r="B4" s="87" t="s">
        <v>8</v>
      </c>
      <c r="C4" s="88"/>
      <c r="D4" s="88"/>
      <c r="E4" s="89"/>
    </row>
    <row r="5" spans="1:5" ht="41.25" customHeight="1">
      <c r="A5" s="5" t="s">
        <v>6</v>
      </c>
      <c r="B5" s="87" t="s">
        <v>32</v>
      </c>
      <c r="C5" s="88"/>
      <c r="D5" s="88"/>
      <c r="E5" s="89"/>
    </row>
    <row r="6" spans="1:5" ht="41.25" customHeight="1">
      <c r="A6" s="5" t="s">
        <v>45</v>
      </c>
      <c r="B6" s="87" t="s">
        <v>17</v>
      </c>
      <c r="C6" s="88"/>
      <c r="D6" s="88"/>
      <c r="E6" s="89"/>
    </row>
    <row r="7" spans="1:5" ht="41.25" customHeight="1">
      <c r="A7" s="5" t="s">
        <v>5</v>
      </c>
      <c r="B7" s="90" t="s">
        <v>54</v>
      </c>
      <c r="C7" s="91"/>
      <c r="D7" s="91"/>
      <c r="E7" s="92"/>
    </row>
    <row r="8" spans="1:5" ht="24" customHeight="1">
      <c r="A8" s="6" t="s">
        <v>46</v>
      </c>
      <c r="B8" s="93"/>
      <c r="C8" s="93"/>
      <c r="D8" s="93"/>
      <c r="E8" s="20"/>
    </row>
    <row r="9" spans="1:5" ht="41.25" customHeight="1">
      <c r="A9" s="5" t="s">
        <v>4</v>
      </c>
      <c r="B9" s="94"/>
      <c r="C9" s="95"/>
      <c r="D9" s="95"/>
      <c r="E9" s="96"/>
    </row>
    <row r="10" spans="1:5" ht="41.25" customHeight="1">
      <c r="A10" s="5" t="s">
        <v>2</v>
      </c>
      <c r="B10" s="97"/>
      <c r="C10" s="98"/>
      <c r="D10" s="98"/>
      <c r="E10" s="99"/>
    </row>
    <row r="11" spans="1:5" ht="30" customHeight="1">
      <c r="A11" s="128" t="s">
        <v>7</v>
      </c>
      <c r="B11" s="12" t="s">
        <v>31</v>
      </c>
      <c r="C11" s="100"/>
      <c r="D11" s="100"/>
      <c r="E11" s="101"/>
    </row>
    <row r="12" spans="1:5" ht="30" customHeight="1">
      <c r="A12" s="129"/>
      <c r="B12" s="13" t="s">
        <v>13</v>
      </c>
      <c r="C12" s="102"/>
      <c r="D12" s="102"/>
      <c r="E12" s="103"/>
    </row>
    <row r="13" spans="1:5" ht="30" customHeight="1">
      <c r="A13" s="130" t="s">
        <v>109</v>
      </c>
      <c r="B13" s="104" t="s">
        <v>55</v>
      </c>
      <c r="C13" s="104"/>
      <c r="D13" s="105" t="s">
        <v>10</v>
      </c>
      <c r="E13" s="106"/>
    </row>
    <row r="14" spans="1:5" ht="30" customHeight="1">
      <c r="A14" s="131"/>
      <c r="B14" s="107">
        <v>44712</v>
      </c>
      <c r="C14" s="107"/>
      <c r="D14" s="107">
        <v>44985</v>
      </c>
      <c r="E14" s="108"/>
    </row>
    <row r="15" spans="1:5" ht="30" customHeight="1">
      <c r="A15" s="132" t="s">
        <v>30</v>
      </c>
      <c r="B15" s="104" t="s">
        <v>120</v>
      </c>
      <c r="C15" s="104"/>
      <c r="D15" s="104" t="s">
        <v>121</v>
      </c>
      <c r="E15" s="109"/>
    </row>
    <row r="16" spans="1:5" ht="30" customHeight="1">
      <c r="A16" s="133"/>
      <c r="B16" s="110">
        <v>459000</v>
      </c>
      <c r="C16" s="110"/>
      <c r="D16" s="110">
        <v>51000</v>
      </c>
      <c r="E16" s="111"/>
    </row>
    <row r="17" spans="1:5" ht="30" customHeight="1">
      <c r="A17" s="130" t="s">
        <v>108</v>
      </c>
      <c r="B17" s="104" t="s">
        <v>55</v>
      </c>
      <c r="C17" s="104"/>
      <c r="D17" s="105" t="s">
        <v>10</v>
      </c>
      <c r="E17" s="105"/>
    </row>
    <row r="18" spans="1:5" ht="30" customHeight="1">
      <c r="A18" s="131"/>
      <c r="B18" s="107">
        <v>44712</v>
      </c>
      <c r="C18" s="107"/>
      <c r="D18" s="107">
        <v>45014</v>
      </c>
      <c r="E18" s="108"/>
    </row>
    <row r="19" spans="1:5" ht="30" customHeight="1">
      <c r="A19" s="132" t="s">
        <v>112</v>
      </c>
      <c r="B19" s="112" t="s">
        <v>120</v>
      </c>
      <c r="C19" s="113"/>
      <c r="D19" s="112" t="s">
        <v>121</v>
      </c>
      <c r="E19" s="114"/>
    </row>
    <row r="20" spans="1:5" ht="30" customHeight="1">
      <c r="A20" s="133"/>
      <c r="B20" s="115">
        <v>620000</v>
      </c>
      <c r="C20" s="116"/>
      <c r="D20" s="115">
        <v>62000</v>
      </c>
      <c r="E20" s="117"/>
    </row>
    <row r="21" spans="1:5" ht="41.25" customHeight="1">
      <c r="A21" s="7" t="s">
        <v>9</v>
      </c>
      <c r="B21" s="118"/>
      <c r="C21" s="119"/>
      <c r="D21" s="119"/>
      <c r="E21" s="120"/>
    </row>
    <row r="22" spans="1:5" ht="30" customHeight="1">
      <c r="A22" s="8" t="s">
        <v>21</v>
      </c>
      <c r="B22" s="14"/>
      <c r="C22" s="14"/>
      <c r="D22" s="14"/>
      <c r="E22" s="14"/>
    </row>
    <row r="23" spans="1:5" ht="31.5" customHeight="1">
      <c r="A23" s="121" t="s">
        <v>18</v>
      </c>
      <c r="B23" s="121"/>
      <c r="C23" s="121"/>
      <c r="D23" s="121"/>
      <c r="E23" s="11"/>
    </row>
    <row r="24" spans="1:5" ht="42" customHeight="1">
      <c r="A24" s="9" t="s">
        <v>48</v>
      </c>
      <c r="B24" s="15" t="s">
        <v>49</v>
      </c>
      <c r="C24" s="122" t="s">
        <v>41</v>
      </c>
      <c r="D24" s="123"/>
      <c r="E24" s="21" t="s">
        <v>113</v>
      </c>
    </row>
    <row r="25" spans="1:5" ht="22.15" customHeight="1">
      <c r="A25" s="134" t="s">
        <v>26</v>
      </c>
      <c r="B25" s="16" t="s">
        <v>115</v>
      </c>
      <c r="C25" s="124" t="s">
        <v>116</v>
      </c>
      <c r="D25" s="125"/>
      <c r="E25" s="22" t="s">
        <v>117</v>
      </c>
    </row>
    <row r="26" spans="1:5" ht="55.15" customHeight="1">
      <c r="A26" s="135"/>
      <c r="B26" s="17">
        <f>諸経費補正額計算【監督員入力】!K8</f>
        <v>369000</v>
      </c>
      <c r="C26" s="126">
        <f>諸経費補正額計算【監督員入力】!K16</f>
        <v>504900</v>
      </c>
      <c r="D26" s="127"/>
      <c r="E26" s="23">
        <f>諸経費補正額計算【監督員入力】!K18</f>
        <v>873900</v>
      </c>
    </row>
    <row r="27" spans="1:5" s="2" customFormat="1" ht="30" customHeight="1">
      <c r="A27" s="10" t="s">
        <v>50</v>
      </c>
      <c r="B27" s="10"/>
      <c r="C27" s="10"/>
      <c r="D27" s="10"/>
      <c r="E27" s="10"/>
    </row>
  </sheetData>
  <sheetProtection sheet="1" objects="1" scenarios="1"/>
  <mergeCells count="38">
    <mergeCell ref="A11:A12"/>
    <mergeCell ref="A13:A14"/>
    <mergeCell ref="A15:A16"/>
    <mergeCell ref="A17:A18"/>
    <mergeCell ref="A19:A20"/>
    <mergeCell ref="B21:E21"/>
    <mergeCell ref="A23:D23"/>
    <mergeCell ref="C24:D24"/>
    <mergeCell ref="C25:D25"/>
    <mergeCell ref="C26:D26"/>
    <mergeCell ref="A25:A26"/>
    <mergeCell ref="B18:C18"/>
    <mergeCell ref="D18:E18"/>
    <mergeCell ref="B19:C19"/>
    <mergeCell ref="D19:E19"/>
    <mergeCell ref="B20:C20"/>
    <mergeCell ref="D20:E20"/>
    <mergeCell ref="B15:C15"/>
    <mergeCell ref="D15:E15"/>
    <mergeCell ref="B16:C16"/>
    <mergeCell ref="D16:E16"/>
    <mergeCell ref="B17:C17"/>
    <mergeCell ref="D17:E17"/>
    <mergeCell ref="C12:E12"/>
    <mergeCell ref="B13:C13"/>
    <mergeCell ref="D13:E13"/>
    <mergeCell ref="B14:C14"/>
    <mergeCell ref="D14:E14"/>
    <mergeCell ref="B7:E7"/>
    <mergeCell ref="B8:D8"/>
    <mergeCell ref="B9:E9"/>
    <mergeCell ref="B10:E10"/>
    <mergeCell ref="C11:E11"/>
    <mergeCell ref="A1:D1"/>
    <mergeCell ref="A2:E2"/>
    <mergeCell ref="B4:E4"/>
    <mergeCell ref="B5:E5"/>
    <mergeCell ref="B6:E6"/>
  </mergeCells>
  <phoneticPr fontId="2"/>
  <printOptions horizontalCentered="1"/>
  <pageMargins left="0.70866141732283472" right="0.70866141732283472" top="0.74803149606299213" bottom="0.74803149606299213" header="0.31496062992125984" footer="0.31496062992125984"/>
  <pageSetup paperSize="9" scale="62"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4"/>
  <sheetViews>
    <sheetView view="pageBreakPreview" zoomScale="130" zoomScaleSheetLayoutView="130" workbookViewId="0">
      <selection activeCell="K18" sqref="K18"/>
    </sheetView>
  </sheetViews>
  <sheetFormatPr defaultColWidth="8.83203125" defaultRowHeight="13.5"/>
  <cols>
    <col min="1" max="1" width="15.1640625" style="24" customWidth="1"/>
    <col min="2" max="2" width="5.1640625" style="24" customWidth="1"/>
    <col min="3" max="3" width="15.1640625" style="24" customWidth="1"/>
    <col min="4" max="4" width="5.1640625" style="25" customWidth="1"/>
    <col min="5" max="5" width="15.1640625" style="24" customWidth="1"/>
    <col min="6" max="6" width="5.1640625" style="25" customWidth="1"/>
    <col min="7" max="7" width="15.1640625" style="24" customWidth="1"/>
    <col min="8" max="8" width="5.1640625" style="25" customWidth="1"/>
    <col min="9" max="9" width="15.1640625" style="24" customWidth="1"/>
    <col min="10" max="10" width="5.1640625" style="25" customWidth="1"/>
    <col min="11" max="11" width="15.1640625" style="24" customWidth="1"/>
    <col min="12" max="12" width="5.1640625" style="25" customWidth="1"/>
    <col min="13" max="13" width="13" style="24" customWidth="1"/>
    <col min="14" max="14" width="15.1640625" style="24" customWidth="1"/>
    <col min="15" max="15" width="3" style="24" customWidth="1"/>
    <col min="16" max="16" width="15.1640625" style="24" customWidth="1"/>
    <col min="17" max="17" width="3" style="24" customWidth="1"/>
    <col min="18" max="18" width="15.1640625" style="24" customWidth="1"/>
    <col min="19" max="19" width="3" style="24" customWidth="1"/>
    <col min="20" max="20" width="15.1640625" style="24" customWidth="1"/>
    <col min="21" max="21" width="3" style="24" customWidth="1"/>
    <col min="22" max="24" width="15.1640625" style="24" customWidth="1"/>
    <col min="25" max="25" width="13" style="24" customWidth="1"/>
    <col min="26" max="26" width="3" style="24" customWidth="1"/>
    <col min="27" max="27" width="13" style="24" customWidth="1"/>
    <col min="28" max="28" width="3" style="24" customWidth="1"/>
    <col min="29" max="29" width="13" style="24" customWidth="1"/>
    <col min="30" max="30" width="3" style="24" customWidth="1"/>
    <col min="31" max="31" width="13" style="24" customWidth="1"/>
    <col min="32" max="32" width="3" style="24" customWidth="1"/>
    <col min="33" max="33" width="13" style="24" customWidth="1"/>
    <col min="34" max="16384" width="8.83203125" style="24"/>
  </cols>
  <sheetData>
    <row r="1" spans="1:12">
      <c r="A1" s="26"/>
      <c r="B1" s="26"/>
      <c r="C1" s="26"/>
      <c r="D1" s="46"/>
      <c r="E1" s="54"/>
      <c r="F1" s="57"/>
      <c r="K1" s="72"/>
    </row>
    <row r="2" spans="1:12">
      <c r="A2" s="27" t="s">
        <v>47</v>
      </c>
      <c r="B2" s="26"/>
      <c r="C2" s="26"/>
      <c r="D2" s="46"/>
      <c r="E2" s="26"/>
      <c r="F2" s="46"/>
    </row>
    <row r="3" spans="1:12">
      <c r="A3" s="28" t="s">
        <v>52</v>
      </c>
      <c r="B3" s="36" t="s">
        <v>58</v>
      </c>
      <c r="C3" s="39" t="s">
        <v>57</v>
      </c>
      <c r="D3" s="47" t="s">
        <v>39</v>
      </c>
      <c r="E3" s="55" t="s">
        <v>59</v>
      </c>
      <c r="F3" s="58" t="s">
        <v>60</v>
      </c>
      <c r="G3" s="55" t="s">
        <v>62</v>
      </c>
      <c r="H3" s="58" t="s">
        <v>20</v>
      </c>
      <c r="I3" s="55" t="s">
        <v>1</v>
      </c>
      <c r="J3" s="58" t="s">
        <v>16</v>
      </c>
      <c r="K3" s="55" t="s">
        <v>44</v>
      </c>
      <c r="L3" s="58" t="s">
        <v>0</v>
      </c>
    </row>
    <row r="4" spans="1:12">
      <c r="A4" s="29">
        <f>様式!B14</f>
        <v>44712</v>
      </c>
      <c r="B4" s="37" t="s">
        <v>63</v>
      </c>
      <c r="C4" s="40">
        <f>様式!D14</f>
        <v>44985</v>
      </c>
      <c r="D4" s="48" t="s">
        <v>65</v>
      </c>
      <c r="E4" s="56">
        <f>C4-A4+1</f>
        <v>274</v>
      </c>
      <c r="F4" s="59" t="s">
        <v>56</v>
      </c>
      <c r="G4" s="56">
        <f>DATEDIF(A4,(C4+1),"m")</f>
        <v>9</v>
      </c>
      <c r="H4" s="63" t="s">
        <v>66</v>
      </c>
      <c r="I4" s="68">
        <f>DATEDIF(A4,(C4+1),"md")</f>
        <v>-2</v>
      </c>
      <c r="J4" s="70" t="s">
        <v>56</v>
      </c>
      <c r="K4" s="73">
        <f>IF(I4&lt;0,G4,ROUND(I4/30,2)+G4)</f>
        <v>9</v>
      </c>
      <c r="L4" s="63" t="s">
        <v>66</v>
      </c>
    </row>
    <row r="5" spans="1:12">
      <c r="A5" s="136" t="s">
        <v>67</v>
      </c>
      <c r="B5" s="137"/>
      <c r="C5" s="41" t="s">
        <v>19</v>
      </c>
      <c r="D5" s="49" t="s">
        <v>68</v>
      </c>
      <c r="E5" s="41" t="s">
        <v>25</v>
      </c>
      <c r="F5" s="49" t="s">
        <v>69</v>
      </c>
      <c r="G5" s="41" t="s">
        <v>38</v>
      </c>
      <c r="H5" s="49" t="s">
        <v>64</v>
      </c>
      <c r="I5" s="41" t="s">
        <v>61</v>
      </c>
      <c r="J5" s="49" t="s">
        <v>70</v>
      </c>
      <c r="K5" s="41" t="s">
        <v>71</v>
      </c>
      <c r="L5" s="49" t="s">
        <v>72</v>
      </c>
    </row>
    <row r="6" spans="1:12">
      <c r="A6" s="138" t="s">
        <v>74</v>
      </c>
      <c r="B6" s="139"/>
      <c r="C6" s="42">
        <f>様式!D16</f>
        <v>51000</v>
      </c>
      <c r="D6" s="50" t="s">
        <v>75</v>
      </c>
      <c r="E6" s="42">
        <v>10000</v>
      </c>
      <c r="F6" s="50" t="s">
        <v>75</v>
      </c>
      <c r="G6" s="60">
        <f>C6-E6</f>
        <v>41000</v>
      </c>
      <c r="H6" s="64" t="s">
        <v>75</v>
      </c>
      <c r="I6" s="42">
        <v>51000</v>
      </c>
      <c r="J6" s="50" t="s">
        <v>75</v>
      </c>
      <c r="K6" s="42">
        <f>IF(G6&lt;I6,ROUNDDOWN(G6*K4,0),ROUNDDOWN(I6*K4,0))</f>
        <v>369000</v>
      </c>
      <c r="L6" s="50" t="s">
        <v>75</v>
      </c>
    </row>
    <row r="7" spans="1:12">
      <c r="A7" s="140" t="s">
        <v>76</v>
      </c>
      <c r="B7" s="141"/>
      <c r="C7" s="43">
        <f>様式!B16</f>
        <v>459000</v>
      </c>
      <c r="D7" s="51" t="s">
        <v>75</v>
      </c>
      <c r="E7" s="43">
        <f>ROUNDDOWN(E6*K4,0)</f>
        <v>90000</v>
      </c>
      <c r="F7" s="51" t="s">
        <v>75</v>
      </c>
      <c r="G7" s="61">
        <f>C7-E7</f>
        <v>369000</v>
      </c>
      <c r="H7" s="65" t="s">
        <v>75</v>
      </c>
      <c r="I7" s="43">
        <f>ROUNDDOWN(I6*K4,0)</f>
        <v>459000</v>
      </c>
      <c r="J7" s="51" t="s">
        <v>75</v>
      </c>
      <c r="K7" s="43">
        <f>IF(G7&lt;I7,G7,I7)</f>
        <v>369000</v>
      </c>
      <c r="L7" s="51" t="s">
        <v>75</v>
      </c>
    </row>
    <row r="8" spans="1:12">
      <c r="A8" s="30"/>
      <c r="B8" s="30"/>
      <c r="C8" s="44"/>
      <c r="D8" s="52"/>
      <c r="E8" s="44"/>
      <c r="F8" s="52"/>
      <c r="G8" s="62"/>
      <c r="H8" s="66"/>
      <c r="I8" s="69" t="s">
        <v>11</v>
      </c>
      <c r="J8" s="71" t="s">
        <v>77</v>
      </c>
      <c r="K8" s="74">
        <v>369000</v>
      </c>
      <c r="L8" s="78" t="s">
        <v>75</v>
      </c>
    </row>
    <row r="9" spans="1:12">
      <c r="A9" s="30"/>
      <c r="B9" s="30"/>
      <c r="C9" s="44"/>
      <c r="D9" s="52"/>
      <c r="E9" s="44"/>
      <c r="F9" s="52"/>
      <c r="G9" s="62"/>
      <c r="H9" s="66"/>
      <c r="I9" s="44"/>
      <c r="J9" s="52"/>
      <c r="K9" s="44"/>
      <c r="L9" s="52"/>
    </row>
    <row r="10" spans="1:12">
      <c r="A10" s="31" t="s">
        <v>12</v>
      </c>
      <c r="B10" s="30"/>
      <c r="C10" s="44"/>
      <c r="D10" s="52"/>
      <c r="E10" s="44"/>
      <c r="F10" s="52"/>
      <c r="G10" s="62"/>
      <c r="H10" s="66"/>
      <c r="I10" s="44"/>
      <c r="J10" s="52"/>
      <c r="K10" s="44"/>
      <c r="L10" s="52"/>
    </row>
    <row r="11" spans="1:12">
      <c r="A11" s="28" t="s">
        <v>52</v>
      </c>
      <c r="B11" s="38" t="s">
        <v>58</v>
      </c>
      <c r="C11" s="39" t="s">
        <v>57</v>
      </c>
      <c r="D11" s="47" t="s">
        <v>39</v>
      </c>
      <c r="E11" s="55" t="s">
        <v>59</v>
      </c>
      <c r="F11" s="58" t="s">
        <v>60</v>
      </c>
      <c r="G11" s="55" t="s">
        <v>62</v>
      </c>
      <c r="H11" s="58" t="s">
        <v>20</v>
      </c>
      <c r="I11" s="55" t="s">
        <v>1</v>
      </c>
      <c r="J11" s="58" t="s">
        <v>16</v>
      </c>
      <c r="K11" s="55" t="s">
        <v>44</v>
      </c>
      <c r="L11" s="58" t="s">
        <v>0</v>
      </c>
    </row>
    <row r="12" spans="1:12">
      <c r="A12" s="29">
        <f>様式!B18</f>
        <v>44712</v>
      </c>
      <c r="B12" s="37" t="s">
        <v>63</v>
      </c>
      <c r="C12" s="40">
        <f>様式!D18</f>
        <v>45014</v>
      </c>
      <c r="D12" s="48" t="s">
        <v>65</v>
      </c>
      <c r="E12" s="56">
        <f>C12-A12+1</f>
        <v>303</v>
      </c>
      <c r="F12" s="59" t="s">
        <v>56</v>
      </c>
      <c r="G12" s="56">
        <f>DATEDIF(A12,(C12+1),"m")</f>
        <v>9</v>
      </c>
      <c r="H12" s="63" t="s">
        <v>66</v>
      </c>
      <c r="I12" s="68">
        <f>DATEDIF(A12,(C12+1),"md")</f>
        <v>27</v>
      </c>
      <c r="J12" s="70" t="s">
        <v>56</v>
      </c>
      <c r="K12" s="73">
        <f>IF(I12&lt;0,G12,ROUND(I12/30,2)+G12)</f>
        <v>9.9</v>
      </c>
      <c r="L12" s="63" t="s">
        <v>66</v>
      </c>
    </row>
    <row r="13" spans="1:12">
      <c r="A13" s="136" t="s">
        <v>67</v>
      </c>
      <c r="B13" s="137"/>
      <c r="C13" s="41" t="s">
        <v>19</v>
      </c>
      <c r="D13" s="49" t="s">
        <v>68</v>
      </c>
      <c r="E13" s="41" t="s">
        <v>25</v>
      </c>
      <c r="F13" s="49" t="s">
        <v>69</v>
      </c>
      <c r="G13" s="41" t="s">
        <v>38</v>
      </c>
      <c r="H13" s="49" t="s">
        <v>64</v>
      </c>
      <c r="I13" s="41" t="s">
        <v>61</v>
      </c>
      <c r="J13" s="49" t="s">
        <v>70</v>
      </c>
      <c r="K13" s="41" t="s">
        <v>71</v>
      </c>
      <c r="L13" s="49" t="s">
        <v>72</v>
      </c>
    </row>
    <row r="14" spans="1:12">
      <c r="A14" s="138" t="s">
        <v>110</v>
      </c>
      <c r="B14" s="139"/>
      <c r="C14" s="42">
        <f>様式!D20</f>
        <v>62000</v>
      </c>
      <c r="D14" s="50" t="s">
        <v>75</v>
      </c>
      <c r="E14" s="42">
        <v>10000</v>
      </c>
      <c r="F14" s="50" t="s">
        <v>75</v>
      </c>
      <c r="G14" s="60">
        <f>C14-E14</f>
        <v>52000</v>
      </c>
      <c r="H14" s="64" t="s">
        <v>75</v>
      </c>
      <c r="I14" s="42">
        <v>51000</v>
      </c>
      <c r="J14" s="50" t="s">
        <v>75</v>
      </c>
      <c r="K14" s="42">
        <f>IF(G14&lt;I14,ROUNDDOWN(G14*K12,0),ROUNDDOWN(I14*K12,0))</f>
        <v>504900</v>
      </c>
      <c r="L14" s="50" t="s">
        <v>75</v>
      </c>
    </row>
    <row r="15" spans="1:12">
      <c r="A15" s="140" t="s">
        <v>76</v>
      </c>
      <c r="B15" s="141"/>
      <c r="C15" s="43">
        <f>様式!B20</f>
        <v>620000</v>
      </c>
      <c r="D15" s="51" t="s">
        <v>75</v>
      </c>
      <c r="E15" s="43">
        <f>ROUNDDOWN(E14*K12,0)</f>
        <v>99000</v>
      </c>
      <c r="F15" s="51" t="s">
        <v>75</v>
      </c>
      <c r="G15" s="61">
        <f>C15-E15</f>
        <v>521000</v>
      </c>
      <c r="H15" s="65" t="s">
        <v>75</v>
      </c>
      <c r="I15" s="43">
        <f>ROUNDDOWN(I14*K12,0)</f>
        <v>504900</v>
      </c>
      <c r="J15" s="51" t="s">
        <v>75</v>
      </c>
      <c r="K15" s="43">
        <f>IF(G15&lt;I15,G15,I15)</f>
        <v>504900</v>
      </c>
      <c r="L15" s="51" t="s">
        <v>75</v>
      </c>
    </row>
    <row r="16" spans="1:12">
      <c r="A16" s="30"/>
      <c r="B16" s="30"/>
      <c r="C16" s="44"/>
      <c r="D16" s="52"/>
      <c r="E16" s="44"/>
      <c r="F16" s="52"/>
      <c r="G16" s="62"/>
      <c r="H16" s="66"/>
      <c r="I16" s="69" t="s">
        <v>11</v>
      </c>
      <c r="J16" s="71" t="s">
        <v>78</v>
      </c>
      <c r="K16" s="74">
        <v>504900</v>
      </c>
      <c r="L16" s="78" t="s">
        <v>75</v>
      </c>
    </row>
    <row r="17" spans="1:12">
      <c r="A17" s="30"/>
      <c r="B17" s="30"/>
      <c r="C17" s="44"/>
      <c r="D17" s="52"/>
      <c r="E17" s="44"/>
      <c r="F17" s="52"/>
      <c r="G17" s="62"/>
      <c r="H17" s="66"/>
      <c r="I17" s="44"/>
      <c r="J17" s="52"/>
      <c r="K17" s="44"/>
      <c r="L17" s="52"/>
    </row>
    <row r="18" spans="1:12" ht="25.15" customHeight="1">
      <c r="A18" s="30"/>
      <c r="B18" s="30"/>
      <c r="C18" s="44"/>
      <c r="D18" s="52"/>
      <c r="E18" s="44"/>
      <c r="F18" s="52"/>
      <c r="G18" s="62"/>
      <c r="H18" s="66"/>
      <c r="I18" s="69" t="s">
        <v>114</v>
      </c>
      <c r="J18" s="71" t="s">
        <v>79</v>
      </c>
      <c r="K18" s="75">
        <f>K8+K16</f>
        <v>873900</v>
      </c>
      <c r="L18" s="79" t="s">
        <v>75</v>
      </c>
    </row>
    <row r="19" spans="1:12" ht="25.15" customHeight="1">
      <c r="A19" s="30"/>
      <c r="B19" s="30"/>
      <c r="C19" s="44"/>
      <c r="D19" s="52"/>
      <c r="E19" s="44"/>
      <c r="F19" s="52"/>
      <c r="G19" s="62"/>
      <c r="H19" s="66"/>
      <c r="I19" s="69"/>
      <c r="J19" s="71"/>
      <c r="K19" s="76"/>
      <c r="L19" s="71"/>
    </row>
    <row r="20" spans="1:12" ht="30" customHeight="1">
      <c r="A20" s="142" t="s">
        <v>122</v>
      </c>
      <c r="B20" s="143"/>
      <c r="C20" s="143"/>
      <c r="D20" s="143"/>
      <c r="E20" s="143"/>
      <c r="F20" s="143"/>
      <c r="G20" s="143"/>
      <c r="H20" s="143"/>
      <c r="I20" s="143"/>
      <c r="J20" s="143"/>
      <c r="K20" s="143"/>
      <c r="L20" s="143"/>
    </row>
    <row r="21" spans="1:12">
      <c r="A21" s="30"/>
      <c r="B21" s="30"/>
      <c r="C21" s="44"/>
      <c r="D21" s="52"/>
      <c r="E21" s="44"/>
      <c r="F21" s="52"/>
      <c r="G21" s="62"/>
      <c r="H21" s="66"/>
      <c r="I21" s="44"/>
      <c r="J21" s="52"/>
      <c r="K21" s="44"/>
      <c r="L21" s="52"/>
    </row>
    <row r="22" spans="1:12">
      <c r="A22" s="31" t="s">
        <v>80</v>
      </c>
      <c r="B22" s="30"/>
      <c r="C22" s="44"/>
      <c r="D22" s="52"/>
      <c r="E22" s="44"/>
      <c r="F22" s="52"/>
      <c r="G22" s="62"/>
      <c r="H22" s="66"/>
      <c r="I22" s="44"/>
      <c r="J22" s="52"/>
      <c r="K22" s="44"/>
      <c r="L22" s="52"/>
    </row>
    <row r="23" spans="1:12">
      <c r="A23" s="24" t="s">
        <v>81</v>
      </c>
      <c r="C23" s="45"/>
      <c r="D23" s="53"/>
      <c r="F23" s="53"/>
      <c r="G23" s="45"/>
      <c r="H23" s="67"/>
      <c r="I23" s="45"/>
      <c r="J23" s="53"/>
      <c r="K23" s="77"/>
      <c r="L23" s="53"/>
    </row>
    <row r="24" spans="1:12">
      <c r="A24" s="24" t="s">
        <v>82</v>
      </c>
      <c r="C24" s="45"/>
      <c r="D24" s="53"/>
      <c r="F24" s="53"/>
      <c r="G24" s="45"/>
      <c r="H24" s="67"/>
      <c r="I24" s="45"/>
      <c r="J24" s="53"/>
      <c r="K24" s="77"/>
      <c r="L24" s="53"/>
    </row>
    <row r="25" spans="1:12">
      <c r="A25" s="24" t="s">
        <v>83</v>
      </c>
    </row>
    <row r="26" spans="1:12">
      <c r="A26" s="24" t="s">
        <v>84</v>
      </c>
    </row>
    <row r="27" spans="1:12">
      <c r="A27" s="24" t="s">
        <v>85</v>
      </c>
    </row>
    <row r="28" spans="1:12">
      <c r="A28" s="24" t="s">
        <v>86</v>
      </c>
    </row>
    <row r="29" spans="1:12">
      <c r="A29" s="24" t="s">
        <v>87</v>
      </c>
    </row>
    <row r="30" spans="1:12">
      <c r="A30" s="32" t="s">
        <v>88</v>
      </c>
    </row>
    <row r="31" spans="1:12">
      <c r="A31" s="33" t="s">
        <v>90</v>
      </c>
    </row>
    <row r="32" spans="1:12">
      <c r="A32" s="24" t="s">
        <v>119</v>
      </c>
    </row>
    <row r="33" spans="1:12">
      <c r="A33" s="24" t="s">
        <v>91</v>
      </c>
    </row>
    <row r="34" spans="1:12">
      <c r="A34" s="24" t="s">
        <v>92</v>
      </c>
    </row>
    <row r="35" spans="1:12">
      <c r="A35" s="24" t="s">
        <v>93</v>
      </c>
    </row>
    <row r="37" spans="1:12">
      <c r="A37" s="24" t="s">
        <v>89</v>
      </c>
    </row>
    <row r="38" spans="1:12">
      <c r="A38" s="24" t="s">
        <v>94</v>
      </c>
    </row>
    <row r="39" spans="1:12">
      <c r="A39" s="24" t="s">
        <v>95</v>
      </c>
    </row>
    <row r="40" spans="1:12">
      <c r="A40" s="24" t="s">
        <v>96</v>
      </c>
    </row>
    <row r="41" spans="1:12">
      <c r="A41" s="24" t="s">
        <v>97</v>
      </c>
    </row>
    <row r="42" spans="1:12">
      <c r="A42" s="24" t="s">
        <v>98</v>
      </c>
    </row>
    <row r="43" spans="1:12">
      <c r="A43" s="24" t="s">
        <v>99</v>
      </c>
    </row>
    <row r="44" spans="1:12">
      <c r="A44" s="24" t="s">
        <v>100</v>
      </c>
    </row>
    <row r="46" spans="1:12">
      <c r="A46" s="34" t="s">
        <v>101</v>
      </c>
    </row>
    <row r="47" spans="1:12">
      <c r="A47" s="35" t="s">
        <v>102</v>
      </c>
      <c r="B47" s="35"/>
      <c r="C47" s="35"/>
      <c r="D47" s="35"/>
      <c r="E47" s="35"/>
      <c r="F47" s="35"/>
      <c r="G47" s="35"/>
      <c r="H47" s="35"/>
      <c r="I47" s="35"/>
      <c r="J47" s="35"/>
      <c r="K47" s="35"/>
      <c r="L47" s="35"/>
    </row>
    <row r="48" spans="1:12" ht="40.9" customHeight="1">
      <c r="A48" s="144" t="s">
        <v>118</v>
      </c>
      <c r="B48" s="144"/>
      <c r="C48" s="144"/>
      <c r="D48" s="144"/>
      <c r="E48" s="144"/>
      <c r="F48" s="144"/>
      <c r="G48" s="144"/>
      <c r="H48" s="144"/>
      <c r="I48" s="144"/>
      <c r="J48" s="144"/>
      <c r="K48" s="144"/>
      <c r="L48" s="144"/>
    </row>
    <row r="49" spans="1:12" ht="18" customHeight="1">
      <c r="A49" s="35"/>
      <c r="B49" s="35"/>
      <c r="C49" s="35"/>
      <c r="D49" s="35"/>
      <c r="E49" s="35"/>
      <c r="F49" s="35"/>
      <c r="G49" s="35"/>
      <c r="H49" s="35"/>
      <c r="I49" s="35"/>
      <c r="J49" s="35"/>
      <c r="K49" s="35"/>
      <c r="L49" s="35"/>
    </row>
    <row r="50" spans="1:12">
      <c r="A50" s="35" t="s">
        <v>103</v>
      </c>
      <c r="B50" s="35"/>
      <c r="C50" s="35"/>
      <c r="D50" s="35"/>
      <c r="E50" s="35"/>
      <c r="F50" s="35"/>
      <c r="G50" s="35"/>
      <c r="H50" s="35"/>
      <c r="I50" s="35"/>
      <c r="J50" s="35"/>
      <c r="K50" s="35"/>
      <c r="L50" s="35"/>
    </row>
    <row r="51" spans="1:12">
      <c r="A51" s="35" t="s">
        <v>104</v>
      </c>
      <c r="B51" s="35"/>
      <c r="C51" s="35"/>
      <c r="D51" s="35"/>
      <c r="E51" s="35"/>
      <c r="F51" s="35"/>
      <c r="G51" s="35"/>
      <c r="H51" s="35"/>
      <c r="I51" s="35"/>
      <c r="J51" s="35"/>
      <c r="K51" s="35"/>
      <c r="L51" s="35"/>
    </row>
    <row r="52" spans="1:12">
      <c r="A52" s="35" t="s">
        <v>105</v>
      </c>
      <c r="B52" s="35"/>
      <c r="C52" s="35"/>
      <c r="D52" s="35"/>
      <c r="E52" s="35"/>
      <c r="F52" s="35"/>
      <c r="G52" s="35"/>
      <c r="H52" s="35"/>
      <c r="I52" s="35"/>
      <c r="J52" s="35"/>
      <c r="K52" s="35"/>
      <c r="L52" s="35"/>
    </row>
    <row r="53" spans="1:12">
      <c r="A53" s="35" t="s">
        <v>106</v>
      </c>
      <c r="B53" s="35"/>
      <c r="C53" s="35"/>
      <c r="D53" s="35"/>
      <c r="E53" s="35"/>
      <c r="F53" s="35"/>
      <c r="G53" s="35"/>
      <c r="H53" s="35"/>
      <c r="I53" s="35"/>
      <c r="J53" s="35"/>
      <c r="K53" s="35"/>
      <c r="L53" s="35"/>
    </row>
    <row r="54" spans="1:12">
      <c r="A54" s="35" t="s">
        <v>107</v>
      </c>
      <c r="B54" s="35"/>
      <c r="C54" s="35"/>
      <c r="D54" s="35"/>
      <c r="E54" s="35"/>
      <c r="F54" s="35"/>
      <c r="G54" s="35"/>
      <c r="H54" s="35"/>
      <c r="I54" s="35"/>
      <c r="J54" s="35"/>
      <c r="K54" s="35"/>
      <c r="L54" s="35"/>
    </row>
  </sheetData>
  <sheetProtection sheet="1" objects="1" scenarios="1"/>
  <mergeCells count="8">
    <mergeCell ref="A15:B15"/>
    <mergeCell ref="A20:L20"/>
    <mergeCell ref="A48:L48"/>
    <mergeCell ref="A5:B5"/>
    <mergeCell ref="A6:B6"/>
    <mergeCell ref="A7:B7"/>
    <mergeCell ref="A13:B13"/>
    <mergeCell ref="A14:B14"/>
  </mergeCells>
  <phoneticPr fontId="8"/>
  <printOptions horizontalCentered="1"/>
  <pageMargins left="0.59055118110236227" right="0.39370078740157483" top="0.74803149606299213" bottom="0.74803149606299213" header="0.31496062992125984" footer="0.31496062992125984"/>
  <pageSetup paperSize="9" scale="82" orientation="portrait" r:id="rId1"/>
  <headerFooter>
    <oddHeader>&amp;C&amp;"ＭＳ Ｐ明朝,標準"&amp;16諸経費補正額計算【監督員入力】</oddHeader>
  </headerFooter>
  <colBreaks count="1" manualBreakCount="1">
    <brk id="12"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P9"/>
  <sheetViews>
    <sheetView workbookViewId="0">
      <selection activeCell="E32" sqref="E32"/>
    </sheetView>
  </sheetViews>
  <sheetFormatPr defaultRowHeight="12.75"/>
  <cols>
    <col min="1" max="1" width="18.5" bestFit="1" customWidth="1"/>
    <col min="2" max="3" width="13.5" bestFit="1" customWidth="1"/>
    <col min="4" max="4" width="21.5" customWidth="1"/>
    <col min="5" max="5" width="37.5" customWidth="1"/>
    <col min="6" max="6" width="17.83203125" bestFit="1" customWidth="1"/>
    <col min="7" max="7" width="13.5" bestFit="1" customWidth="1"/>
    <col min="8" max="8" width="13" bestFit="1" customWidth="1"/>
    <col min="9" max="9" width="18.5" bestFit="1" customWidth="1"/>
    <col min="10" max="10" width="54" bestFit="1" customWidth="1"/>
    <col min="11" max="11" width="43.33203125" bestFit="1" customWidth="1"/>
    <col min="12" max="12" width="24.83203125" customWidth="1"/>
    <col min="13" max="13" width="24.6640625" customWidth="1"/>
    <col min="14" max="14" width="21.33203125" customWidth="1"/>
    <col min="15" max="15" width="21.83203125" customWidth="1"/>
    <col min="16" max="16" width="23.6640625" customWidth="1"/>
  </cols>
  <sheetData>
    <row r="2" spans="1:16">
      <c r="A2" s="80" t="s">
        <v>22</v>
      </c>
      <c r="B2" s="80"/>
      <c r="C2" s="80"/>
      <c r="D2" s="80"/>
      <c r="E2" s="1"/>
    </row>
    <row r="3" spans="1:16">
      <c r="A3" s="81" t="s">
        <v>51</v>
      </c>
      <c r="B3" s="81" t="s">
        <v>42</v>
      </c>
      <c r="C3" s="81" t="s">
        <v>43</v>
      </c>
      <c r="D3" s="81" t="s">
        <v>53</v>
      </c>
      <c r="E3" s="81" t="s">
        <v>35</v>
      </c>
      <c r="F3" s="81" t="s">
        <v>24</v>
      </c>
      <c r="G3" s="81" t="s">
        <v>27</v>
      </c>
      <c r="H3" s="81" t="s">
        <v>3</v>
      </c>
      <c r="I3" s="81" t="s">
        <v>29</v>
      </c>
      <c r="J3" s="81" t="s">
        <v>33</v>
      </c>
      <c r="K3" s="81" t="s">
        <v>34</v>
      </c>
      <c r="L3" s="83" t="s">
        <v>73</v>
      </c>
      <c r="M3" s="81" t="s">
        <v>28</v>
      </c>
      <c r="N3" s="81" t="s">
        <v>23</v>
      </c>
      <c r="O3" s="81" t="s">
        <v>40</v>
      </c>
      <c r="P3" s="81" t="s">
        <v>37</v>
      </c>
    </row>
    <row r="4" spans="1:16">
      <c r="A4" s="82" t="str">
        <f>様式!B24</f>
        <v>○○○○部</v>
      </c>
      <c r="B4" s="82" t="str">
        <f>様式!C24</f>
        <v>　○○課　</v>
      </c>
      <c r="C4" s="82" t="str">
        <f>様式!E24</f>
        <v>魚沼　太郎</v>
      </c>
      <c r="D4" s="82" t="str">
        <f>様式!B4</f>
        <v>魚○○○第○○○号</v>
      </c>
      <c r="E4" s="82" t="str">
        <f>様式!B5</f>
        <v>○○○○○○○○○工事</v>
      </c>
      <c r="F4" s="82" t="str">
        <f>様式!B6</f>
        <v>○○○○</v>
      </c>
      <c r="G4" s="82" t="str">
        <f>様式!B7</f>
        <v>魚沼　次郎</v>
      </c>
      <c r="H4" s="82">
        <f>様式!B9</f>
        <v>0</v>
      </c>
      <c r="I4" s="82">
        <f>様式!B10</f>
        <v>0</v>
      </c>
      <c r="J4" s="82">
        <f>様式!C11</f>
        <v>0</v>
      </c>
      <c r="K4" s="82">
        <f>様式!C12</f>
        <v>0</v>
      </c>
      <c r="L4" s="82">
        <f>諸経費補正額計算【監督員入力】!K4+諸経費補正額計算【監督員入力】!K12</f>
        <v>18.899999999999999</v>
      </c>
      <c r="M4" s="82">
        <f>IF(諸経費補正額計算【監督員入力】!K16=0,1,2)</f>
        <v>2</v>
      </c>
      <c r="N4" s="84">
        <f>(IF(諸経費補正額計算【監督員入力】!G6&lt;諸経費補正額計算【監督員入力】!I6,諸経費補正額計算【監督員入力】!G6,諸経費補正額計算【監督員入力】!I6)+IF(諸経費補正額計算【監督員入力】!G14&lt;諸経費補正額計算【監督員入力】!I14,諸経費補正額計算【監督員入力】!G14,諸経費補正額計算【監督員入力】!I14))/2</f>
        <v>46000</v>
      </c>
      <c r="O4" s="84">
        <f>様式!E26</f>
        <v>873900</v>
      </c>
      <c r="P4" s="82">
        <f>様式!B21</f>
        <v>0</v>
      </c>
    </row>
    <row r="5" spans="1:16">
      <c r="A5" s="80"/>
      <c r="B5" s="80"/>
      <c r="C5" s="80"/>
      <c r="D5" s="80"/>
      <c r="E5" s="1"/>
    </row>
    <row r="6" spans="1:16">
      <c r="A6" s="80"/>
      <c r="B6" s="80"/>
      <c r="C6" s="80"/>
      <c r="D6" s="80"/>
      <c r="E6" s="1"/>
    </row>
    <row r="7" spans="1:16">
      <c r="A7" s="80"/>
      <c r="B7" s="80"/>
      <c r="C7" s="80"/>
      <c r="D7" s="80"/>
      <c r="E7" s="1"/>
    </row>
    <row r="8" spans="1:16">
      <c r="A8" s="80"/>
      <c r="B8" s="80"/>
      <c r="C8" s="80"/>
      <c r="D8" s="80"/>
      <c r="E8" s="1"/>
    </row>
    <row r="9" spans="1:16">
      <c r="A9" s="80"/>
      <c r="B9" s="80"/>
      <c r="C9" s="80"/>
      <c r="D9" s="80"/>
      <c r="E9" s="1"/>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vt:lpstr>
      <vt:lpstr>諸経費補正額計算【監督員入力】</vt:lpstr>
      <vt:lpstr>集計表</vt:lpstr>
      <vt:lpstr>諸経費補正額計算【監督員入力】!Print_Area</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100963</dc:creator>
  <cp:lastModifiedBy>100963</cp:lastModifiedBy>
  <cp:lastPrinted>2022-09-20T07:01:02Z</cp:lastPrinted>
  <dcterms:created xsi:type="dcterms:W3CDTF">2022-08-16T06:57:16Z</dcterms:created>
  <dcterms:modified xsi:type="dcterms:W3CDTF">2022-09-30T02:58:22Z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2022-09-30T02:57:06Z</vt:filetime>
  </property>
</Properties>
</file>