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Ws9269y152251\40共有\250庶務係\104 経営・収支計画\H31(R元)年度\20200115 公営企業経営比較分析作成依頼\提出データ_局→財政係\"/>
    </mc:Choice>
  </mc:AlternateContent>
  <xr:revisionPtr revIDLastSave="0" documentId="13_ncr:1_{77ADFBFD-AD8A-418D-9131-190076CEDD3E}" xr6:coauthVersionLast="36" xr6:coauthVersionMax="36" xr10:uidLastSave="{00000000-0000-0000-0000-000000000000}"/>
  <workbookProtection workbookAlgorithmName="SHA-512" workbookHashValue="kttybyDMHFu8D6aJo5lA/KW9Gf16jdARplcSe6/UAnV6VJjGHUhG4mtT7neqNTSj+LUic+D7I7sHLvkzuHnzRA==" workbookSaltValue="Kw9QyXSI3Wnump9wsCUBTA==" workbookSpinCount="100000" lockStructure="1"/>
  <bookViews>
    <workbookView xWindow="0" yWindow="0" windowWidth="15360" windowHeight="763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T6" i="5"/>
  <c r="S6" i="5"/>
  <c r="AL8" i="4" s="1"/>
  <c r="R6" i="5"/>
  <c r="AD10" i="4" s="1"/>
  <c r="Q6" i="5"/>
  <c r="P6" i="5"/>
  <c r="O6" i="5"/>
  <c r="I10" i="4" s="1"/>
  <c r="N6" i="5"/>
  <c r="B10" i="4" s="1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L85" i="4"/>
  <c r="K85" i="4"/>
  <c r="I85" i="4"/>
  <c r="H85" i="4"/>
  <c r="G85" i="4"/>
  <c r="BB10" i="4"/>
  <c r="W10" i="4"/>
  <c r="P10" i="4"/>
  <c r="BB8" i="4"/>
  <c r="AT8" i="4"/>
  <c r="AD8" i="4"/>
  <c r="W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<sst xmlns="http://schemas.openxmlformats.org/spreadsheetml/2006/main" count="223" uniqueCount="111">
  <si>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</si>
  <si>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</si>
  <si>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</si>
  <si>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</si>
  <si>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</si>
  <si>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</si>
  <si>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</si>
  <si>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</si>
  <si>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</si>
  <si>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</si>
  <si>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</si>
  <si>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</si>
  <si>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</si>
  <si>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</si>
  <si>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</si>
  <si>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</si>
  <si>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</si>
  <si>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</si>
  <si>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</si>
  <si>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</si>
  <si>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</si>
  <si>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</si>
  <si>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</si>
  <si>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</si>
  <si>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</si>
  <si>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</si>
  <si>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</si>
  <si>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</si>
  <si>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</si>
  <si>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</si>
  <si>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</si>
  <si>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</si>
  <si>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</si>
  <si>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</si>
  <si>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</si>
  <si>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</si>
  <si>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</si>
  <si>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</si>
  <si>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</si>
  <si>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</si>
  <si>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</si>
  <si>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</si>
  <si>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</si>
  <si>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</si>
  <si>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</si>
  <si>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</si>
  <si>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</si>
  <si>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</si>
  <si>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</si>
  <si>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</si>
  <si>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</si>
  <si>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</si>
  <si>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</si>
  <si>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</si>
  <si>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</si>
  <si>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</si>
  <si>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</si>
  <si>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</si>
  <si>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</si>
  <si>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</si>
  <si>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</si>
  <si>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</si>
  <si>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</si>
  <si>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</si>
  <si>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</si>
  <si>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</si>
  <si>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</si>
  <si>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</si>
  <si>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</si>
  <si>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</si>
  <si>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</si>
  <si>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</si>
  <si>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</si>
  <si>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</si>
  <si>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</si>
  <si>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</si>
  <si>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</si>
  <si>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</si>
  <si>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</si>
  <si>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</si>
  <si>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</si>
  <si>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</si>
  <si>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</si>
  <si>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</si>
  <si>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</si>
  <si>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</si>
  <si>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</si>
  <si>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</si>
  <si>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</si>
  <si>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</si>
  <si>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</si>
  <si>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</si>
  <si>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</si>
  <si>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</si>
  <si>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</si>
  <si>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</si>
  <si>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新潟県　魚沼市</t>
  </si>
  <si>
    <t>法適用</t>
  </si>
  <si>
    <t>下水道事業</t>
  </si>
  <si>
    <t>農業集落排水</t>
  </si>
  <si>
    <t>F1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</si>
  <si>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</si>
  <si>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</si>
  <si>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</si>
  <si>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</si>
  <si>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</si>
  <si>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</si>
  <si>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</si>
  <si>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・経常収支比率は、毎年約100％となっており、処理に要する費用を使用料収入や繰入金でほぼ賄えている。累積欠損金は、生じていない。
・流動比率は、平成26年度の会計制度の改正により流動負債が多くなっているが、償還時に交付税措置される企業債も含まれることや、企業債残高が年々減少していることから、直ちに健全性が損なわれているとはいえない。
・企業債残高対事業規模比率は、過去の整備に係る企業債残高が大きいため、単年度収益と大きく乖離している。
・経費回収率は、経費が使用料を上回っており、処理費用を回収できていないが、類似団体との比較では回収率は高い状況である。
・汚水処理原価は、整備が完了し接続率も高率となっており、経年で平均的である。類似団体平均より低いものの、一般会計負担金の減少に伴い、処理原価の上昇が見込まれる。
・施設利用率は、施設の統廃合等により計画処理能力が減少する一方、処理水量は人口減少等による影響はあるものの、減少幅は小さいため、利用率が高い水準となっている。
・水洗化率は、整備が完了しており、高率で推移している。</t>
    <phoneticPr fontId="4"/>
  </si>
  <si>
    <t>・集落が散在し、小規模な処理区設定となっており、施設（設備）が多数存在している。
・有形固定資産減価償却率は、整備が完了し、区域拡張に係る大きな投資はないため概ね平均的に推移している。
・管渠は、老朽化による更新の時期となっていないが、中越大震災や豪雪地の特性による損傷が一部で見られ、箇所の特定とその対応が必要となっている。
・管渠改善率は、施設の統廃合による接続管の布設等を反映している。</t>
    <phoneticPr fontId="4"/>
  </si>
  <si>
    <t>・整備は完了しており、事業は施設設備の維持管理が主な業務となっている。
・事業に要する費用は、使用料収入や一般会計からの繰入金（企業債償還の交付税措置等）等で賄われており、概ね健全な経営状況と言える。水洗化率が100％に近く新たな接続が見込めないため、今後、人口減少や節水指向等の影響を直に受け、使用料収入の減少が見込まれる。
・山間地という地域性から処理施設が多数存在し、今後その更新が見込まれるが、使用料単価は高い水準にあり、更新費用の捻出に困難が予想される。
・平成28年度に策定した「魚沼市下水道事業経営戦略」の進捗管理や計画見直しを行いながら、処理施設の統廃合等を進めていくとともに、経営の質と効率化を高め、市民サービスの安定的な継続が図られるよう運営するものとす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</si>
</sst>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0.63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7D-4306-A587-369E46D81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0.11</c:v>
                </c:pt>
                <c:pt idx="2">
                  <c:v>0.05</c:v>
                </c:pt>
                <c:pt idx="3">
                  <c:v>0.44</c:v>
                </c:pt>
                <c:pt idx="4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7D-4306-A587-369E46D81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49.28</c:v>
                </c:pt>
                <c:pt idx="1">
                  <c:v>71.510000000000005</c:v>
                </c:pt>
                <c:pt idx="2">
                  <c:v>70.349999999999994</c:v>
                </c:pt>
                <c:pt idx="3">
                  <c:v>68.39</c:v>
                </c:pt>
                <c:pt idx="4">
                  <c:v>66.010000000000005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D5-41E3-9721-AA791A3F5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58.47</c:v>
                </c:pt>
                <c:pt idx="1">
                  <c:v>57.3</c:v>
                </c:pt>
                <c:pt idx="2">
                  <c:v>56</c:v>
                </c:pt>
                <c:pt idx="3">
                  <c:v>56.01</c:v>
                </c:pt>
                <c:pt idx="4">
                  <c:v>56.72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D5-41E3-9721-AA791A3F5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97.52</c:v>
                </c:pt>
                <c:pt idx="1">
                  <c:v>97.55</c:v>
                </c:pt>
                <c:pt idx="2">
                  <c:v>97.56</c:v>
                </c:pt>
                <c:pt idx="3">
                  <c:v>97.76</c:v>
                </c:pt>
                <c:pt idx="4">
                  <c:v>97.89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44-412B-B1B7-5F92D6E5A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88.58</c:v>
                </c:pt>
                <c:pt idx="1">
                  <c:v>89.43</c:v>
                </c:pt>
                <c:pt idx="2">
                  <c:v>89.51</c:v>
                </c:pt>
                <c:pt idx="3">
                  <c:v>89.77</c:v>
                </c:pt>
                <c:pt idx="4">
                  <c:v>90.04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44-412B-B1B7-5F92D6E5A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100.1</c:v>
                </c:pt>
                <c:pt idx="1">
                  <c:v>100</c:v>
                </c:pt>
                <c:pt idx="2">
                  <c:v>102.73</c:v>
                </c:pt>
                <c:pt idx="3">
                  <c:v>100.01</c:v>
                </c:pt>
                <c:pt idx="4">
                  <c:v>100.25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8D-4E15-BA79-416D354A0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104.51</c:v>
                </c:pt>
                <c:pt idx="1">
                  <c:v>99.93</c:v>
                </c:pt>
                <c:pt idx="2">
                  <c:v>97.34</c:v>
                </c:pt>
                <c:pt idx="3">
                  <c:v>100.99</c:v>
                </c:pt>
                <c:pt idx="4">
                  <c:v>101.27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8D-4E15-BA79-416D354A0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29.96</c:v>
                </c:pt>
                <c:pt idx="1">
                  <c:v>32.69</c:v>
                </c:pt>
                <c:pt idx="2">
                  <c:v>35.39</c:v>
                </c:pt>
                <c:pt idx="3">
                  <c:v>38.03</c:v>
                </c:pt>
                <c:pt idx="4">
                  <c:v>40.22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41-4FC7-A7A2-6237D56F2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19.670000000000002</c:v>
                </c:pt>
                <c:pt idx="1">
                  <c:v>20.350000000000001</c:v>
                </c:pt>
                <c:pt idx="2">
                  <c:v>21.33</c:v>
                </c:pt>
                <c:pt idx="3">
                  <c:v>22.69</c:v>
                </c:pt>
                <c:pt idx="4">
                  <c:v>24.32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41-4FC7-A7A2-6237D56F2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29-4F44-96B7-856595AA9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29-4F44-96B7-856595AA9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5-49FD-8653-429EF566A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113.63</c:v>
                </c:pt>
                <c:pt idx="1">
                  <c:v>147.11000000000001</c:v>
                </c:pt>
                <c:pt idx="2">
                  <c:v>148.37</c:v>
                </c:pt>
                <c:pt idx="3">
                  <c:v>149.02000000000001</c:v>
                </c:pt>
                <c:pt idx="4">
                  <c:v>137.09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75-49FD-8653-429EF566A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98.45</c:v>
                </c:pt>
                <c:pt idx="1">
                  <c:v>97.23</c:v>
                </c:pt>
                <c:pt idx="2">
                  <c:v>111.17</c:v>
                </c:pt>
                <c:pt idx="3">
                  <c:v>91.25</c:v>
                </c:pt>
                <c:pt idx="4">
                  <c:v>100.02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F8-46B0-9E22-AFE784783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34.43</c:v>
                </c:pt>
                <c:pt idx="1">
                  <c:v>47.67</c:v>
                </c:pt>
                <c:pt idx="2">
                  <c:v>40.78</c:v>
                </c:pt>
                <c:pt idx="3">
                  <c:v>38.119999999999997</c:v>
                </c:pt>
                <c:pt idx="4">
                  <c:v>43.5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F8-46B0-9E22-AFE784783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686.95</c:v>
                </c:pt>
                <c:pt idx="1">
                  <c:v>449.92</c:v>
                </c:pt>
                <c:pt idx="2">
                  <c:v>432.89</c:v>
                </c:pt>
                <c:pt idx="3">
                  <c:v>420.58</c:v>
                </c:pt>
                <c:pt idx="4">
                  <c:v>385.24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23-4198-8489-0E8408786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632.94000000000005</c:v>
                </c:pt>
                <c:pt idx="1">
                  <c:v>721.43</c:v>
                </c:pt>
                <c:pt idx="2">
                  <c:v>685.34</c:v>
                </c:pt>
                <c:pt idx="3">
                  <c:v>684.74</c:v>
                </c:pt>
                <c:pt idx="4">
                  <c:v>654.91999999999996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23-4198-8489-0E8408786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94.94</c:v>
                </c:pt>
                <c:pt idx="1">
                  <c:v>95.14</c:v>
                </c:pt>
                <c:pt idx="2">
                  <c:v>108.96</c:v>
                </c:pt>
                <c:pt idx="3">
                  <c:v>96.73</c:v>
                </c:pt>
                <c:pt idx="4">
                  <c:v>95.33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8A-4211-BF06-A3A47737A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62.3</c:v>
                </c:pt>
                <c:pt idx="1">
                  <c:v>59.3</c:v>
                </c:pt>
                <c:pt idx="2">
                  <c:v>59.83</c:v>
                </c:pt>
                <c:pt idx="3">
                  <c:v>65.33</c:v>
                </c:pt>
                <c:pt idx="4">
                  <c:v>65.39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8A-4211-BF06-A3A47737A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207.88</c:v>
                </c:pt>
                <c:pt idx="1">
                  <c:v>208.49</c:v>
                </c:pt>
                <c:pt idx="2">
                  <c:v>180.49</c:v>
                </c:pt>
                <c:pt idx="3">
                  <c:v>203.48</c:v>
                </c:pt>
                <c:pt idx="4">
                  <c:v>206.29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6-4DE2-AFC4-17F7C39E6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235.07</c:v>
                </c:pt>
                <c:pt idx="1">
                  <c:v>248.14</c:v>
                </c:pt>
                <c:pt idx="2">
                  <c:v>246.66</c:v>
                </c:pt>
                <c:pt idx="3">
                  <c:v>227.43</c:v>
                </c:pt>
                <c:pt idx="4">
                  <c:v>230.88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B6-4DE2-AFC4-17F7C39E6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【747.76】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70" zoomScaleNormal="7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新潟県　魚沼市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農業集落排水</v>
      </c>
      <c r="Q8" s="71"/>
      <c r="R8" s="71"/>
      <c r="S8" s="71"/>
      <c r="T8" s="71"/>
      <c r="U8" s="71"/>
      <c r="V8" s="71"/>
      <c r="W8" s="71" t="str">
        <f>データ!L6</f>
        <v>F1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36368</v>
      </c>
      <c r="AM8" s="68"/>
      <c r="AN8" s="68"/>
      <c r="AO8" s="68"/>
      <c r="AP8" s="68"/>
      <c r="AQ8" s="68"/>
      <c r="AR8" s="68"/>
      <c r="AS8" s="68"/>
      <c r="AT8" s="67">
        <f>データ!T6</f>
        <v>946.76</v>
      </c>
      <c r="AU8" s="67"/>
      <c r="AV8" s="67"/>
      <c r="AW8" s="67"/>
      <c r="AX8" s="67"/>
      <c r="AY8" s="67"/>
      <c r="AZ8" s="67"/>
      <c r="BA8" s="67"/>
      <c r="BB8" s="67">
        <f>データ!U6</f>
        <v>38.409999999999997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>
        <f>データ!O6</f>
        <v>82.51</v>
      </c>
      <c r="J10" s="67"/>
      <c r="K10" s="67"/>
      <c r="L10" s="67"/>
      <c r="M10" s="67"/>
      <c r="N10" s="67"/>
      <c r="O10" s="67"/>
      <c r="P10" s="67">
        <f>データ!P6</f>
        <v>18</v>
      </c>
      <c r="Q10" s="67"/>
      <c r="R10" s="67"/>
      <c r="S10" s="67"/>
      <c r="T10" s="67"/>
      <c r="U10" s="67"/>
      <c r="V10" s="67"/>
      <c r="W10" s="67">
        <f>データ!Q6</f>
        <v>73.13</v>
      </c>
      <c r="X10" s="67"/>
      <c r="Y10" s="67"/>
      <c r="Z10" s="67"/>
      <c r="AA10" s="67"/>
      <c r="AB10" s="67"/>
      <c r="AC10" s="67"/>
      <c r="AD10" s="68">
        <f>データ!R6</f>
        <v>4039</v>
      </c>
      <c r="AE10" s="68"/>
      <c r="AF10" s="68"/>
      <c r="AG10" s="68"/>
      <c r="AH10" s="68"/>
      <c r="AI10" s="68"/>
      <c r="AJ10" s="68"/>
      <c r="AK10" s="2"/>
      <c r="AL10" s="68">
        <f>データ!V6</f>
        <v>6497</v>
      </c>
      <c r="AM10" s="68"/>
      <c r="AN10" s="68"/>
      <c r="AO10" s="68"/>
      <c r="AP10" s="68"/>
      <c r="AQ10" s="68"/>
      <c r="AR10" s="68"/>
      <c r="AS10" s="68"/>
      <c r="AT10" s="67">
        <f>データ!W6</f>
        <v>4.29</v>
      </c>
      <c r="AU10" s="67"/>
      <c r="AV10" s="67"/>
      <c r="AW10" s="67"/>
      <c r="AX10" s="67"/>
      <c r="AY10" s="67"/>
      <c r="AZ10" s="67"/>
      <c r="BA10" s="67"/>
      <c r="BB10" s="67">
        <f>データ!X6</f>
        <v>1514.45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108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109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110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【101.60】</v>
      </c>
      <c r="F85" s="26" t="str">
        <f>データ!AT6</f>
        <v>【195.44】</v>
      </c>
      <c r="G85" s="26" t="str">
        <f>データ!BE6</f>
        <v>【34.27】</v>
      </c>
      <c r="H85" s="26" t="str">
        <f>データ!BP6</f>
        <v>【747.76】</v>
      </c>
      <c r="I85" s="26" t="str">
        <f>データ!CA6</f>
        <v>【59.51】</v>
      </c>
      <c r="J85" s="26" t="str">
        <f>データ!CL6</f>
        <v>【261.46】</v>
      </c>
      <c r="K85" s="26" t="str">
        <f>データ!CW6</f>
        <v>【52.23】</v>
      </c>
      <c r="L85" s="26" t="str">
        <f>データ!DH6</f>
        <v>【85.82】</v>
      </c>
      <c r="M85" s="26" t="str">
        <f>データ!DS6</f>
        <v>【24.12】</v>
      </c>
      <c r="N85" s="26" t="str">
        <f>データ!ED6</f>
        <v>【0.00】</v>
      </c>
      <c r="O85" s="26" t="str">
        <f>データ!EO6</f>
        <v>【0.02】</v>
      </c>
    </row>
  </sheetData>
  <sheetProtection algorithmName="SHA-512" hashValue="e6VOGXzrxE/rpTemxWQDxa57ZdEee2eUw6vN7dmge4x06IvlUt/MwQgFXEURz5FhxoeRF+Jy19gVI5a478fdyA==" saltValue="pnQ4msjcRUwcogKs9Uijq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53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54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57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58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59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60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61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62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63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64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65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66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2018</v>
      </c>
      <c r="C6" s="33">
        <f t="shared" ref="C6:X6" si="3">C7</f>
        <v>152251</v>
      </c>
      <c r="D6" s="33">
        <f t="shared" si="3"/>
        <v>46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新潟県　魚沼市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F1</v>
      </c>
      <c r="M6" s="33" t="str">
        <f t="shared" si="3"/>
        <v>非設置</v>
      </c>
      <c r="N6" s="34" t="str">
        <f t="shared" si="3"/>
        <v>-</v>
      </c>
      <c r="O6" s="34">
        <f t="shared" si="3"/>
        <v>82.51</v>
      </c>
      <c r="P6" s="34">
        <f t="shared" si="3"/>
        <v>18</v>
      </c>
      <c r="Q6" s="34">
        <f t="shared" si="3"/>
        <v>73.13</v>
      </c>
      <c r="R6" s="34">
        <f t="shared" si="3"/>
        <v>4039</v>
      </c>
      <c r="S6" s="34">
        <f t="shared" si="3"/>
        <v>36368</v>
      </c>
      <c r="T6" s="34">
        <f t="shared" si="3"/>
        <v>946.76</v>
      </c>
      <c r="U6" s="34">
        <f t="shared" si="3"/>
        <v>38.409999999999997</v>
      </c>
      <c r="V6" s="34">
        <f t="shared" si="3"/>
        <v>6497</v>
      </c>
      <c r="W6" s="34">
        <f t="shared" si="3"/>
        <v>4.29</v>
      </c>
      <c r="X6" s="34">
        <f t="shared" si="3"/>
        <v>1514.45</v>
      </c>
      <c r="Y6" s="35">
        <f>IF(Y7="",NA(),Y7)</f>
        <v>100.1</v>
      </c>
      <c r="Z6" s="35">
        <f t="shared" ref="Z6:AH6" si="4">IF(Z7="",NA(),Z7)</f>
        <v>100</v>
      </c>
      <c r="AA6" s="35">
        <f t="shared" si="4"/>
        <v>102.73</v>
      </c>
      <c r="AB6" s="35">
        <f t="shared" si="4"/>
        <v>100.01</v>
      </c>
      <c r="AC6" s="35">
        <f t="shared" si="4"/>
        <v>100.25</v>
      </c>
      <c r="AD6" s="35">
        <f t="shared" si="4"/>
        <v>104.51</v>
      </c>
      <c r="AE6" s="35">
        <f t="shared" si="4"/>
        <v>99.93</v>
      </c>
      <c r="AF6" s="35">
        <f t="shared" si="4"/>
        <v>97.34</v>
      </c>
      <c r="AG6" s="35">
        <f t="shared" si="4"/>
        <v>100.99</v>
      </c>
      <c r="AH6" s="35">
        <f t="shared" si="4"/>
        <v>101.27</v>
      </c>
      <c r="AI6" s="34" t="str">
        <f>IF(AI7="","",IF(AI7="-","【-】","【"&amp;SUBSTITUTE(TEXT(AI7,"#,##0.00"),"-","△")&amp;"】"))</f>
        <v>【101.60】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113.63</v>
      </c>
      <c r="AP6" s="35">
        <f t="shared" si="5"/>
        <v>147.11000000000001</v>
      </c>
      <c r="AQ6" s="35">
        <f t="shared" si="5"/>
        <v>148.37</v>
      </c>
      <c r="AR6" s="35">
        <f t="shared" si="5"/>
        <v>149.02000000000001</v>
      </c>
      <c r="AS6" s="35">
        <f t="shared" si="5"/>
        <v>137.09</v>
      </c>
      <c r="AT6" s="34" t="str">
        <f>IF(AT7="","",IF(AT7="-","【-】","【"&amp;SUBSTITUTE(TEXT(AT7,"#,##0.00"),"-","△")&amp;"】"))</f>
        <v>【195.44】</v>
      </c>
      <c r="AU6" s="35">
        <f>IF(AU7="",NA(),AU7)</f>
        <v>98.45</v>
      </c>
      <c r="AV6" s="35">
        <f t="shared" ref="AV6:BD6" si="6">IF(AV7="",NA(),AV7)</f>
        <v>97.23</v>
      </c>
      <c r="AW6" s="35">
        <f t="shared" si="6"/>
        <v>111.17</v>
      </c>
      <c r="AX6" s="35">
        <f t="shared" si="6"/>
        <v>91.25</v>
      </c>
      <c r="AY6" s="35">
        <f t="shared" si="6"/>
        <v>100.02</v>
      </c>
      <c r="AZ6" s="35">
        <f t="shared" si="6"/>
        <v>34.43</v>
      </c>
      <c r="BA6" s="35">
        <f t="shared" si="6"/>
        <v>47.67</v>
      </c>
      <c r="BB6" s="35">
        <f t="shared" si="6"/>
        <v>40.78</v>
      </c>
      <c r="BC6" s="35">
        <f t="shared" si="6"/>
        <v>38.119999999999997</v>
      </c>
      <c r="BD6" s="35">
        <f t="shared" si="6"/>
        <v>43.5</v>
      </c>
      <c r="BE6" s="34" t="str">
        <f>IF(BE7="","",IF(BE7="-","【-】","【"&amp;SUBSTITUTE(TEXT(BE7,"#,##0.00"),"-","△")&amp;"】"))</f>
        <v>【34.27】</v>
      </c>
      <c r="BF6" s="35">
        <f>IF(BF7="",NA(),BF7)</f>
        <v>686.95</v>
      </c>
      <c r="BG6" s="35">
        <f t="shared" ref="BG6:BO6" si="7">IF(BG7="",NA(),BG7)</f>
        <v>449.92</v>
      </c>
      <c r="BH6" s="35">
        <f t="shared" si="7"/>
        <v>432.89</v>
      </c>
      <c r="BI6" s="35">
        <f t="shared" si="7"/>
        <v>420.58</v>
      </c>
      <c r="BJ6" s="35">
        <f t="shared" si="7"/>
        <v>385.24</v>
      </c>
      <c r="BK6" s="35">
        <f t="shared" si="7"/>
        <v>632.94000000000005</v>
      </c>
      <c r="BL6" s="35">
        <f t="shared" si="7"/>
        <v>721.43</v>
      </c>
      <c r="BM6" s="35">
        <f t="shared" si="7"/>
        <v>685.34</v>
      </c>
      <c r="BN6" s="35">
        <f t="shared" si="7"/>
        <v>684.74</v>
      </c>
      <c r="BO6" s="35">
        <f t="shared" si="7"/>
        <v>654.91999999999996</v>
      </c>
      <c r="BP6" s="34" t="str">
        <f>IF(BP7="","",IF(BP7="-","【-】","【"&amp;SUBSTITUTE(TEXT(BP7,"#,##0.00"),"-","△")&amp;"】"))</f>
        <v>【747.76】</v>
      </c>
      <c r="BQ6" s="35">
        <f>IF(BQ7="",NA(),BQ7)</f>
        <v>94.94</v>
      </c>
      <c r="BR6" s="35">
        <f t="shared" ref="BR6:BZ6" si="8">IF(BR7="",NA(),BR7)</f>
        <v>95.14</v>
      </c>
      <c r="BS6" s="35">
        <f t="shared" si="8"/>
        <v>108.96</v>
      </c>
      <c r="BT6" s="35">
        <f t="shared" si="8"/>
        <v>96.73</v>
      </c>
      <c r="BU6" s="35">
        <f t="shared" si="8"/>
        <v>95.33</v>
      </c>
      <c r="BV6" s="35">
        <f t="shared" si="8"/>
        <v>62.3</v>
      </c>
      <c r="BW6" s="35">
        <f t="shared" si="8"/>
        <v>59.3</v>
      </c>
      <c r="BX6" s="35">
        <f t="shared" si="8"/>
        <v>59.83</v>
      </c>
      <c r="BY6" s="35">
        <f t="shared" si="8"/>
        <v>65.33</v>
      </c>
      <c r="BZ6" s="35">
        <f t="shared" si="8"/>
        <v>65.39</v>
      </c>
      <c r="CA6" s="34" t="str">
        <f>IF(CA7="","",IF(CA7="-","【-】","【"&amp;SUBSTITUTE(TEXT(CA7,"#,##0.00"),"-","△")&amp;"】"))</f>
        <v>【59.51】</v>
      </c>
      <c r="CB6" s="35">
        <f>IF(CB7="",NA(),CB7)</f>
        <v>207.88</v>
      </c>
      <c r="CC6" s="35">
        <f t="shared" ref="CC6:CK6" si="9">IF(CC7="",NA(),CC7)</f>
        <v>208.49</v>
      </c>
      <c r="CD6" s="35">
        <f t="shared" si="9"/>
        <v>180.49</v>
      </c>
      <c r="CE6" s="35">
        <f t="shared" si="9"/>
        <v>203.48</v>
      </c>
      <c r="CF6" s="35">
        <f t="shared" si="9"/>
        <v>206.29</v>
      </c>
      <c r="CG6" s="35">
        <f t="shared" si="9"/>
        <v>235.07</v>
      </c>
      <c r="CH6" s="35">
        <f t="shared" si="9"/>
        <v>248.14</v>
      </c>
      <c r="CI6" s="35">
        <f t="shared" si="9"/>
        <v>246.66</v>
      </c>
      <c r="CJ6" s="35">
        <f t="shared" si="9"/>
        <v>227.43</v>
      </c>
      <c r="CK6" s="35">
        <f t="shared" si="9"/>
        <v>230.88</v>
      </c>
      <c r="CL6" s="34" t="str">
        <f>IF(CL7="","",IF(CL7="-","【-】","【"&amp;SUBSTITUTE(TEXT(CL7,"#,##0.00"),"-","△")&amp;"】"))</f>
        <v>【261.46】</v>
      </c>
      <c r="CM6" s="35">
        <f>IF(CM7="",NA(),CM7)</f>
        <v>49.28</v>
      </c>
      <c r="CN6" s="35">
        <f t="shared" ref="CN6:CV6" si="10">IF(CN7="",NA(),CN7)</f>
        <v>71.510000000000005</v>
      </c>
      <c r="CO6" s="35">
        <f t="shared" si="10"/>
        <v>70.349999999999994</v>
      </c>
      <c r="CP6" s="35">
        <f t="shared" si="10"/>
        <v>68.39</v>
      </c>
      <c r="CQ6" s="35">
        <f t="shared" si="10"/>
        <v>66.010000000000005</v>
      </c>
      <c r="CR6" s="35">
        <f t="shared" si="10"/>
        <v>58.47</v>
      </c>
      <c r="CS6" s="35">
        <f t="shared" si="10"/>
        <v>57.3</v>
      </c>
      <c r="CT6" s="35">
        <f t="shared" si="10"/>
        <v>56</v>
      </c>
      <c r="CU6" s="35">
        <f t="shared" si="10"/>
        <v>56.01</v>
      </c>
      <c r="CV6" s="35">
        <f t="shared" si="10"/>
        <v>56.72</v>
      </c>
      <c r="CW6" s="34" t="str">
        <f>IF(CW7="","",IF(CW7="-","【-】","【"&amp;SUBSTITUTE(TEXT(CW7,"#,##0.00"),"-","△")&amp;"】"))</f>
        <v>【52.23】</v>
      </c>
      <c r="CX6" s="35">
        <f>IF(CX7="",NA(),CX7)</f>
        <v>97.52</v>
      </c>
      <c r="CY6" s="35">
        <f t="shared" ref="CY6:DG6" si="11">IF(CY7="",NA(),CY7)</f>
        <v>97.55</v>
      </c>
      <c r="CZ6" s="35">
        <f t="shared" si="11"/>
        <v>97.56</v>
      </c>
      <c r="DA6" s="35">
        <f t="shared" si="11"/>
        <v>97.76</v>
      </c>
      <c r="DB6" s="35">
        <f t="shared" si="11"/>
        <v>97.89</v>
      </c>
      <c r="DC6" s="35">
        <f t="shared" si="11"/>
        <v>88.58</v>
      </c>
      <c r="DD6" s="35">
        <f t="shared" si="11"/>
        <v>89.43</v>
      </c>
      <c r="DE6" s="35">
        <f t="shared" si="11"/>
        <v>89.51</v>
      </c>
      <c r="DF6" s="35">
        <f t="shared" si="11"/>
        <v>89.77</v>
      </c>
      <c r="DG6" s="35">
        <f t="shared" si="11"/>
        <v>90.04</v>
      </c>
      <c r="DH6" s="34" t="str">
        <f>IF(DH7="","",IF(DH7="-","【-】","【"&amp;SUBSTITUTE(TEXT(DH7,"#,##0.00"),"-","△")&amp;"】"))</f>
        <v>【85.82】</v>
      </c>
      <c r="DI6" s="35">
        <f>IF(DI7="",NA(),DI7)</f>
        <v>29.96</v>
      </c>
      <c r="DJ6" s="35">
        <f t="shared" ref="DJ6:DR6" si="12">IF(DJ7="",NA(),DJ7)</f>
        <v>32.69</v>
      </c>
      <c r="DK6" s="35">
        <f t="shared" si="12"/>
        <v>35.39</v>
      </c>
      <c r="DL6" s="35">
        <f t="shared" si="12"/>
        <v>38.03</v>
      </c>
      <c r="DM6" s="35">
        <f t="shared" si="12"/>
        <v>40.22</v>
      </c>
      <c r="DN6" s="35">
        <f t="shared" si="12"/>
        <v>19.670000000000002</v>
      </c>
      <c r="DO6" s="35">
        <f t="shared" si="12"/>
        <v>20.350000000000001</v>
      </c>
      <c r="DP6" s="35">
        <f t="shared" si="12"/>
        <v>21.33</v>
      </c>
      <c r="DQ6" s="35">
        <f t="shared" si="12"/>
        <v>22.69</v>
      </c>
      <c r="DR6" s="35">
        <f t="shared" si="12"/>
        <v>24.32</v>
      </c>
      <c r="DS6" s="34" t="str">
        <f>IF(DS7="","",IF(DS7="-","【-】","【"&amp;SUBSTITUTE(TEXT(DS7,"#,##0.00"),"-","△")&amp;"】"))</f>
        <v>【24.12】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4">
        <f t="shared" si="13"/>
        <v>0</v>
      </c>
      <c r="DZ6" s="34">
        <f t="shared" si="13"/>
        <v>0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5">
        <f>IF(EE7="",NA(),EE7)</f>
        <v>0.08</v>
      </c>
      <c r="EF6" s="35">
        <f t="shared" ref="EF6:EN6" si="14">IF(EF7="",NA(),EF7)</f>
        <v>0.63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0.03</v>
      </c>
      <c r="EK6" s="35">
        <f t="shared" si="14"/>
        <v>0.11</v>
      </c>
      <c r="EL6" s="35">
        <f t="shared" si="14"/>
        <v>0.05</v>
      </c>
      <c r="EM6" s="35">
        <f t="shared" si="14"/>
        <v>0.44</v>
      </c>
      <c r="EN6" s="35">
        <f t="shared" si="14"/>
        <v>0.04</v>
      </c>
      <c r="EO6" s="34" t="str">
        <f>IF(EO7="","",IF(EO7="-","【-】","【"&amp;SUBSTITUTE(TEXT(EO7,"#,##0.00"),"-","△")&amp;"】"))</f>
        <v>【0.02】</v>
      </c>
    </row>
    <row r="7" spans="1:148" s="36" customFormat="1" x14ac:dyDescent="0.15">
      <c r="A7" s="28"/>
      <c r="B7" s="37">
        <v>2018</v>
      </c>
      <c r="C7" s="37">
        <v>152251</v>
      </c>
      <c r="D7" s="37">
        <v>46</v>
      </c>
      <c r="E7" s="37">
        <v>17</v>
      </c>
      <c r="F7" s="37">
        <v>5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82.51</v>
      </c>
      <c r="P7" s="38">
        <v>18</v>
      </c>
      <c r="Q7" s="38">
        <v>73.13</v>
      </c>
      <c r="R7" s="38">
        <v>4039</v>
      </c>
      <c r="S7" s="38">
        <v>36368</v>
      </c>
      <c r="T7" s="38">
        <v>946.76</v>
      </c>
      <c r="U7" s="38">
        <v>38.409999999999997</v>
      </c>
      <c r="V7" s="38">
        <v>6497</v>
      </c>
      <c r="W7" s="38">
        <v>4.29</v>
      </c>
      <c r="X7" s="38">
        <v>1514.45</v>
      </c>
      <c r="Y7" s="38">
        <v>100.1</v>
      </c>
      <c r="Z7" s="38">
        <v>100</v>
      </c>
      <c r="AA7" s="38">
        <v>102.73</v>
      </c>
      <c r="AB7" s="38">
        <v>100.01</v>
      </c>
      <c r="AC7" s="38">
        <v>100.25</v>
      </c>
      <c r="AD7" s="38">
        <v>104.51</v>
      </c>
      <c r="AE7" s="38">
        <v>99.93</v>
      </c>
      <c r="AF7" s="38">
        <v>97.34</v>
      </c>
      <c r="AG7" s="38">
        <v>100.99</v>
      </c>
      <c r="AH7" s="38">
        <v>101.27</v>
      </c>
      <c r="AI7" s="38">
        <v>101.6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113.63</v>
      </c>
      <c r="AP7" s="38">
        <v>147.11000000000001</v>
      </c>
      <c r="AQ7" s="38">
        <v>148.37</v>
      </c>
      <c r="AR7" s="38">
        <v>149.02000000000001</v>
      </c>
      <c r="AS7" s="38">
        <v>137.09</v>
      </c>
      <c r="AT7" s="38">
        <v>195.44</v>
      </c>
      <c r="AU7" s="38">
        <v>98.45</v>
      </c>
      <c r="AV7" s="38">
        <v>97.23</v>
      </c>
      <c r="AW7" s="38">
        <v>111.17</v>
      </c>
      <c r="AX7" s="38">
        <v>91.25</v>
      </c>
      <c r="AY7" s="38">
        <v>100.02</v>
      </c>
      <c r="AZ7" s="38">
        <v>34.43</v>
      </c>
      <c r="BA7" s="38">
        <v>47.67</v>
      </c>
      <c r="BB7" s="38">
        <v>40.78</v>
      </c>
      <c r="BC7" s="38">
        <v>38.119999999999997</v>
      </c>
      <c r="BD7" s="38">
        <v>43.5</v>
      </c>
      <c r="BE7" s="38">
        <v>34.270000000000003</v>
      </c>
      <c r="BF7" s="38">
        <v>686.95</v>
      </c>
      <c r="BG7" s="38">
        <v>449.92</v>
      </c>
      <c r="BH7" s="38">
        <v>432.89</v>
      </c>
      <c r="BI7" s="38">
        <v>420.58</v>
      </c>
      <c r="BJ7" s="38">
        <v>385.24</v>
      </c>
      <c r="BK7" s="38">
        <v>632.94000000000005</v>
      </c>
      <c r="BL7" s="38">
        <v>721.43</v>
      </c>
      <c r="BM7" s="38">
        <v>685.34</v>
      </c>
      <c r="BN7" s="38">
        <v>684.74</v>
      </c>
      <c r="BO7" s="38">
        <v>654.91999999999996</v>
      </c>
      <c r="BP7" s="38">
        <v>747.76</v>
      </c>
      <c r="BQ7" s="38">
        <v>94.94</v>
      </c>
      <c r="BR7" s="38">
        <v>95.14</v>
      </c>
      <c r="BS7" s="38">
        <v>108.96</v>
      </c>
      <c r="BT7" s="38">
        <v>96.73</v>
      </c>
      <c r="BU7" s="38">
        <v>95.33</v>
      </c>
      <c r="BV7" s="38">
        <v>62.3</v>
      </c>
      <c r="BW7" s="38">
        <v>59.3</v>
      </c>
      <c r="BX7" s="38">
        <v>59.83</v>
      </c>
      <c r="BY7" s="38">
        <v>65.33</v>
      </c>
      <c r="BZ7" s="38">
        <v>65.39</v>
      </c>
      <c r="CA7" s="38">
        <v>59.51</v>
      </c>
      <c r="CB7" s="38">
        <v>207.88</v>
      </c>
      <c r="CC7" s="38">
        <v>208.49</v>
      </c>
      <c r="CD7" s="38">
        <v>180.49</v>
      </c>
      <c r="CE7" s="38">
        <v>203.48</v>
      </c>
      <c r="CF7" s="38">
        <v>206.29</v>
      </c>
      <c r="CG7" s="38">
        <v>235.07</v>
      </c>
      <c r="CH7" s="38">
        <v>248.14</v>
      </c>
      <c r="CI7" s="38">
        <v>246.66</v>
      </c>
      <c r="CJ7" s="38">
        <v>227.43</v>
      </c>
      <c r="CK7" s="38">
        <v>230.88</v>
      </c>
      <c r="CL7" s="38">
        <v>261.45999999999998</v>
      </c>
      <c r="CM7" s="38">
        <v>49.28</v>
      </c>
      <c r="CN7" s="38">
        <v>71.510000000000005</v>
      </c>
      <c r="CO7" s="38">
        <v>70.349999999999994</v>
      </c>
      <c r="CP7" s="38">
        <v>68.39</v>
      </c>
      <c r="CQ7" s="38">
        <v>66.010000000000005</v>
      </c>
      <c r="CR7" s="38">
        <v>58.47</v>
      </c>
      <c r="CS7" s="38">
        <v>57.3</v>
      </c>
      <c r="CT7" s="38">
        <v>56</v>
      </c>
      <c r="CU7" s="38">
        <v>56.01</v>
      </c>
      <c r="CV7" s="38">
        <v>56.72</v>
      </c>
      <c r="CW7" s="38">
        <v>52.23</v>
      </c>
      <c r="CX7" s="38">
        <v>97.52</v>
      </c>
      <c r="CY7" s="38">
        <v>97.55</v>
      </c>
      <c r="CZ7" s="38">
        <v>97.56</v>
      </c>
      <c r="DA7" s="38">
        <v>97.76</v>
      </c>
      <c r="DB7" s="38">
        <v>97.89</v>
      </c>
      <c r="DC7" s="38">
        <v>88.58</v>
      </c>
      <c r="DD7" s="38">
        <v>89.43</v>
      </c>
      <c r="DE7" s="38">
        <v>89.51</v>
      </c>
      <c r="DF7" s="38">
        <v>89.77</v>
      </c>
      <c r="DG7" s="38">
        <v>90.04</v>
      </c>
      <c r="DH7" s="38">
        <v>85.82</v>
      </c>
      <c r="DI7" s="38">
        <v>29.96</v>
      </c>
      <c r="DJ7" s="38">
        <v>32.69</v>
      </c>
      <c r="DK7" s="38">
        <v>35.39</v>
      </c>
      <c r="DL7" s="38">
        <v>38.03</v>
      </c>
      <c r="DM7" s="38">
        <v>40.22</v>
      </c>
      <c r="DN7" s="38">
        <v>19.670000000000002</v>
      </c>
      <c r="DO7" s="38">
        <v>20.350000000000001</v>
      </c>
      <c r="DP7" s="38">
        <v>21.33</v>
      </c>
      <c r="DQ7" s="38">
        <v>22.69</v>
      </c>
      <c r="DR7" s="38">
        <v>24.32</v>
      </c>
      <c r="DS7" s="38">
        <v>24.12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</v>
      </c>
      <c r="EA7" s="38">
        <v>0</v>
      </c>
      <c r="EB7" s="38">
        <v>0</v>
      </c>
      <c r="EC7" s="38">
        <v>0</v>
      </c>
      <c r="ED7" s="38">
        <v>0</v>
      </c>
      <c r="EE7" s="38">
        <v>0.08</v>
      </c>
      <c r="EF7" s="38">
        <v>0.63</v>
      </c>
      <c r="EG7" s="38">
        <v>0</v>
      </c>
      <c r="EH7" s="38">
        <v>0</v>
      </c>
      <c r="EI7" s="38">
        <v>0</v>
      </c>
      <c r="EJ7" s="38">
        <v>0.03</v>
      </c>
      <c r="EK7" s="38">
        <v>0.11</v>
      </c>
      <c r="EL7" s="38">
        <v>0.05</v>
      </c>
      <c r="EM7" s="38">
        <v>0.44</v>
      </c>
      <c r="EN7" s="38">
        <v>0.04</v>
      </c>
      <c r="EO7" s="38">
        <v>0.02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U6963</cp:lastModifiedBy>
  <dcterms:created xsi:type="dcterms:W3CDTF">2019-12-05T04:53:19Z</dcterms:created>
  <dcterms:modified xsi:type="dcterms:W3CDTF">2020-01-23T05:27:11Z</dcterms:modified>
  <cp:category/>
</cp:coreProperties>
</file>