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KvevoRPsFkgIpJMRk1p+CATO4VEh0B+8hQwtwJVF8CGlzrdEdIQLBkwTFCrBFehTsIIqTKsG6+uh+b4KJjiF2w==" workbookSaltValue="k1VbLq5V/xsBynLNIQjiRg==" workbookSpinCount="100000"/>
  <bookViews>
    <workbookView xWindow="0" yWindow="0" windowWidth="28800" windowHeight="12225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<sst xmlns="http://schemas.openxmlformats.org/spreadsheetml/2006/main" xmlns:r="http://schemas.openxmlformats.org/officeDocument/2006/relationships" count="115" uniqueCount="115">
  <si>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</si>
  <si>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</si>
  <si>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</si>
  <si>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</si>
  <si>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</si>
  <si>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</si>
  <si>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</si>
  <si>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</si>
  <si>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</si>
  <si>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</si>
  <si>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</si>
  <si>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</si>
  <si>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</si>
  <si>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</si>
  <si>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</si>
  <si>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</si>
  <si>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</si>
  <si>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</si>
  <si>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</si>
  <si>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</si>
  <si>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</si>
  <si>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</si>
  <si>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小規模集合排水処理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</si>
  <si>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</si>
  <si>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</si>
  <si>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</si>
  <si>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</si>
  <si>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</si>
  <si>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</si>
  <si>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</si>
  <si>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</si>
  <si>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</si>
  <si>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</si>
  <si>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</si>
  <si>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</si>
  <si>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</si>
  <si>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</si>
  <si>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</si>
  <si>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</si>
  <si>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</si>
  <si>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</si>
  <si>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</si>
  <si>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</si>
  <si>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</si>
  <si>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</si>
  <si>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</si>
  <si>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</si>
  <si>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</si>
  <si>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</si>
  <si>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</si>
  <si>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</si>
  <si>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</si>
  <si>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</si>
  <si>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</si>
  <si>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</si>
  <si>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</si>
  <si>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</si>
  <si>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</si>
  <si>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</si>
  <si>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</si>
  <si>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</si>
  <si>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</si>
  <si>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</si>
  <si>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</si>
  <si>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</si>
  <si>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</si>
  <si>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</si>
  <si>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</si>
  <si>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</si>
  <si>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</si>
  <si>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</si>
  <si>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</si>
  <si>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</si>
  <si>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</si>
  <si>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</si>
  <si>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</si>
  <si>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</si>
  <si>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</si>
  <si>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</si>
  <si>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</si>
  <si>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</si>
  <si>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</si>
  <si>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</si>
  <si>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</si>
  <si>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</si>
  <si>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</si>
  <si>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</si>
  <si>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</si>
  <si>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</si>
  <si>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</si>
  <si>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</si>
  <si>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</si>
  <si>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</si>
  <si>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</si>
  <si>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</si>
  <si>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</si>
  <si>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新潟県　魚沼市</t>
  </si>
  <si>
    <t>法適用</t>
  </si>
  <si>
    <t>下水道事業</t>
  </si>
  <si>
    <t>I2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</si>
  <si>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</si>
  <si>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</si>
  <si>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</si>
  <si>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</si>
  <si>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</si>
  <si>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</si>
  <si>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</si>
  <si>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</si>
  <si>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</si>
  <si>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</si>
  <si>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</si>
  <si>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</si>
  <si>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・経常収支比率は、費用が収益を上回る傾向が続いていることから低下しており、累積欠損金比率は増加している。小規模な事業であり、また現段階では類似団体数が少なく、適切な比較が難しいところである。
・施設の初期投資に係る資本費等がかかっており、処理原価も高くなっている。また、使用料は市内の下水道関連5事業が一体的に運営されていることから統一しており、そのため、処理原価に見合った使用料の徴収が出来ないため、経費回収率が上がらない要因となっている。
・施設利用率は、設置当時より人口や流入水量が減少傾向であるが、対象件数が少なく、処理人口に変動があると数値に大きく影響するものの、近年は同率で推移している。
・水洗化率は、100％となっており、接続は完了している。</t>
  </si>
  <si>
    <t>・小規模な処理区設定となっている。
・有形固定資産減価償却率は、整備が完了し、区域拡張に係る大きな投資はないため、償却が進んでいくことによる逓増傾向にある。
・管渠は、老朽化による更新の時期となっていない。</t>
  </si>
  <si>
    <t>・整備は完了しており、事業は施設設備の維持管理が主な業務となっている。
・事業に要する費用は、使用料収入や一般会計からの繰入金（企業債償還の交付税措置等）等で賄われている。水洗化率が100％に達し新たな接続が見込めないため、今後は人口減少や節水志向等の影響を直に受け、使用料収入の減少が見込まれる。
・今後、処理施設の更新が見込まれるが、使用料単価は高い水準にあり、更新費用の捻出に困難が予想される。
・平成28年度に策定した「魚沼市下水道事業経営戦略」の進捗管理や計画見直しを行いながら、経営の質と効率化を高め、市民サービスの安定的な継続が図られるよう運営するものとする。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</si>
</sst>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39.15</c:v>
                </c:pt>
                <c:pt idx="1">
                  <c:v>39.76</c:v>
                </c:pt>
                <c:pt idx="2">
                  <c:v>34.68</c:v>
                </c:pt>
                <c:pt idx="3">
                  <c:v>34.700000000000003</c:v>
                </c:pt>
                <c:pt idx="4">
                  <c:v>46.83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89.54</c:v>
                </c:pt>
                <c:pt idx="1">
                  <c:v>83.43</c:v>
                </c:pt>
                <c:pt idx="2">
                  <c:v>90.33</c:v>
                </c:pt>
                <c:pt idx="3">
                  <c:v>90.04</c:v>
                </c:pt>
                <c:pt idx="4">
                  <c:v>90.58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90.78</c:v>
                </c:pt>
                <c:pt idx="1">
                  <c:v>89.39</c:v>
                </c:pt>
                <c:pt idx="2">
                  <c:v>88.27</c:v>
                </c:pt>
                <c:pt idx="3">
                  <c:v>87.72</c:v>
                </c:pt>
                <c:pt idx="4">
                  <c:v>85.47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94.96</c:v>
                </c:pt>
                <c:pt idx="1">
                  <c:v>98.37</c:v>
                </c:pt>
                <c:pt idx="2">
                  <c:v>99.2</c:v>
                </c:pt>
                <c:pt idx="3">
                  <c:v>100.42</c:v>
                </c:pt>
                <c:pt idx="4">
                  <c:v>98.03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31.79</c:v>
                </c:pt>
                <c:pt idx="1">
                  <c:v>34.68</c:v>
                </c:pt>
                <c:pt idx="2">
                  <c:v>37.299999999999997</c:v>
                </c:pt>
                <c:pt idx="3">
                  <c:v>40.21</c:v>
                </c:pt>
                <c:pt idx="4">
                  <c:v>43.13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31.15</c:v>
                </c:pt>
                <c:pt idx="1">
                  <c:v>29.58</c:v>
                </c:pt>
                <c:pt idx="2">
                  <c:v>31</c:v>
                </c:pt>
                <c:pt idx="3">
                  <c:v>29.28</c:v>
                </c:pt>
                <c:pt idx="4">
                  <c:v>32.380000000000003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454.49</c:v>
                </c:pt>
                <c:pt idx="1">
                  <c:v>561.74</c:v>
                </c:pt>
                <c:pt idx="2">
                  <c:v>792.88</c:v>
                </c:pt>
                <c:pt idx="3">
                  <c:v>927.18</c:v>
                </c:pt>
                <c:pt idx="4">
                  <c:v>1253.46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2162.27</c:v>
                </c:pt>
                <c:pt idx="1">
                  <c:v>199.01</c:v>
                </c:pt>
                <c:pt idx="2">
                  <c:v>1500.46</c:v>
                </c:pt>
                <c:pt idx="3">
                  <c:v>762.05</c:v>
                </c:pt>
                <c:pt idx="4">
                  <c:v>755.68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363.39</c:v>
                </c:pt>
                <c:pt idx="1">
                  <c:v>351.45</c:v>
                </c:pt>
                <c:pt idx="2">
                  <c:v>330.13</c:v>
                </c:pt>
                <c:pt idx="3">
                  <c:v>315.12</c:v>
                </c:pt>
                <c:pt idx="4">
                  <c:v>298.94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86.34</c:v>
                </c:pt>
                <c:pt idx="1">
                  <c:v>130.9</c:v>
                </c:pt>
                <c:pt idx="2">
                  <c:v>81.260000000000005</c:v>
                </c:pt>
                <c:pt idx="3">
                  <c:v>92.61</c:v>
                </c:pt>
                <c:pt idx="4">
                  <c:v>91.41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2549.2800000000002</c:v>
                </c:pt>
                <c:pt idx="1">
                  <c:v>2422.9</c:v>
                </c:pt>
                <c:pt idx="2">
                  <c:v>2682.71</c:v>
                </c:pt>
                <c:pt idx="3">
                  <c:v>2503.69</c:v>
                </c:pt>
                <c:pt idx="4">
                  <c:v>2691.15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2559.94</c:v>
                </c:pt>
                <c:pt idx="1">
                  <c:v>2834.34</c:v>
                </c:pt>
                <c:pt idx="2">
                  <c:v>1748.51</c:v>
                </c:pt>
                <c:pt idx="3">
                  <c:v>1640.16</c:v>
                </c:pt>
                <c:pt idx="4">
                  <c:v>1521.05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51.8</c:v>
                </c:pt>
                <c:pt idx="1">
                  <c:v>48.25</c:v>
                </c:pt>
                <c:pt idx="2">
                  <c:v>42.39</c:v>
                </c:pt>
                <c:pt idx="3">
                  <c:v>39.840000000000003</c:v>
                </c:pt>
                <c:pt idx="4">
                  <c:v>34.39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37.82</c:v>
                </c:pt>
                <c:pt idx="1">
                  <c:v>37.979999999999997</c:v>
                </c:pt>
                <c:pt idx="2">
                  <c:v>34.99</c:v>
                </c:pt>
                <c:pt idx="3">
                  <c:v>38.270000000000003</c:v>
                </c:pt>
                <c:pt idx="4">
                  <c:v>37.520000000000003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379.7</c:v>
                </c:pt>
                <c:pt idx="1">
                  <c:v>406.25</c:v>
                </c:pt>
                <c:pt idx="2">
                  <c:v>484.01</c:v>
                </c:pt>
                <c:pt idx="3">
                  <c:v>465.46</c:v>
                </c:pt>
                <c:pt idx="4">
                  <c:v>575.78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482.51</c:v>
                </c:pt>
                <c:pt idx="1">
                  <c:v>484.48</c:v>
                </c:pt>
                <c:pt idx="2">
                  <c:v>520.91999999999996</c:v>
                </c:pt>
                <c:pt idx="3">
                  <c:v>486.77</c:v>
                </c:pt>
                <c:pt idx="4">
                  <c:v>502.1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【98.12】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【736.54】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【91.53】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【1,522.01】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【90.42】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【46.97】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【497.52】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【37.79】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【31.92】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D43" zoomScale="85" zoomScaleNormal="85" workbookViewId="0">
      <selection activeCell="BL16" sqref="BL16:BZ4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新潟県　魚沼市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小規模集合排水処理</v>
      </c>
      <c r="Q8" s="6"/>
      <c r="R8" s="6"/>
      <c r="S8" s="6"/>
      <c r="T8" s="6"/>
      <c r="U8" s="6"/>
      <c r="V8" s="6"/>
      <c r="W8" s="6" t="str">
        <f>データ!L6</f>
        <v>I2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34363</v>
      </c>
      <c r="AM8" s="21"/>
      <c r="AN8" s="21"/>
      <c r="AO8" s="21"/>
      <c r="AP8" s="21"/>
      <c r="AQ8" s="21"/>
      <c r="AR8" s="21"/>
      <c r="AS8" s="21"/>
      <c r="AT8" s="7">
        <f>データ!T6</f>
        <v>946.76</v>
      </c>
      <c r="AU8" s="7"/>
      <c r="AV8" s="7"/>
      <c r="AW8" s="7"/>
      <c r="AX8" s="7"/>
      <c r="AY8" s="7"/>
      <c r="AZ8" s="7"/>
      <c r="BA8" s="7"/>
      <c r="BB8" s="7">
        <f>データ!U6</f>
        <v>36.299999999999997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38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21.19</v>
      </c>
      <c r="J10" s="7"/>
      <c r="K10" s="7"/>
      <c r="L10" s="7"/>
      <c r="M10" s="7"/>
      <c r="N10" s="7"/>
      <c r="O10" s="7"/>
      <c r="P10" s="7">
        <f>データ!P6</f>
        <v>4.e-002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4114</v>
      </c>
      <c r="AE10" s="21"/>
      <c r="AF10" s="21"/>
      <c r="AG10" s="21"/>
      <c r="AH10" s="21"/>
      <c r="AI10" s="21"/>
      <c r="AJ10" s="21"/>
      <c r="AK10" s="2"/>
      <c r="AL10" s="21">
        <f>データ!V6</f>
        <v>14</v>
      </c>
      <c r="AM10" s="21"/>
      <c r="AN10" s="21"/>
      <c r="AO10" s="21"/>
      <c r="AP10" s="21"/>
      <c r="AQ10" s="21"/>
      <c r="AR10" s="21"/>
      <c r="AS10" s="21"/>
      <c r="AT10" s="7">
        <f>データ!W6</f>
        <v>4.e-002</v>
      </c>
      <c r="AU10" s="7"/>
      <c r="AV10" s="7"/>
      <c r="AW10" s="7"/>
      <c r="AX10" s="7"/>
      <c r="AY10" s="7"/>
      <c r="AZ10" s="7"/>
      <c r="BA10" s="7"/>
      <c r="BB10" s="7">
        <f>データ!X6</f>
        <v>350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41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43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114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44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45</v>
      </c>
      <c r="C84" s="12"/>
      <c r="D84" s="12"/>
      <c r="E84" s="12" t="s">
        <v>47</v>
      </c>
      <c r="F84" s="12" t="s">
        <v>48</v>
      </c>
      <c r="G84" s="12" t="s">
        <v>49</v>
      </c>
      <c r="H84" s="12" t="s">
        <v>42</v>
      </c>
      <c r="I84" s="12" t="s">
        <v>9</v>
      </c>
      <c r="J84" s="12" t="s">
        <v>50</v>
      </c>
      <c r="K84" s="12" t="s">
        <v>51</v>
      </c>
      <c r="L84" s="12" t="s">
        <v>34</v>
      </c>
      <c r="M84" s="12" t="s">
        <v>37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データ!AI6</f>
        <v>【98.12】</v>
      </c>
      <c r="F85" s="12" t="str">
        <f>データ!AT6</f>
        <v>【736.54】</v>
      </c>
      <c r="G85" s="12" t="str">
        <f>データ!BE6</f>
        <v>【91.53】</v>
      </c>
      <c r="H85" s="12" t="str">
        <f>データ!BP6</f>
        <v>【1,522.01】</v>
      </c>
      <c r="I85" s="12" t="str">
        <f>データ!CA6</f>
        <v>【37.79】</v>
      </c>
      <c r="J85" s="12" t="str">
        <f>データ!CL6</f>
        <v>【497.52】</v>
      </c>
      <c r="K85" s="12" t="str">
        <f>データ!CW6</f>
        <v>【46.97】</v>
      </c>
      <c r="L85" s="12" t="str">
        <f>データ!DH6</f>
        <v>【90.42】</v>
      </c>
      <c r="M85" s="12" t="str">
        <f>データ!DS6</f>
        <v>【31.92】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R4dZBjIbiNhpq7Qz6GggZJMUklnNbdIrKZkbdVlJ/FBPHjo93uliuf1R8j+qosMUqBAzzrcGRdPHvm+qjfKtYg==" saltValue="3fpu37pKm5VpbpdsfJZ93w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57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20</v>
      </c>
      <c r="B3" s="58" t="s">
        <v>33</v>
      </c>
      <c r="C3" s="58" t="s">
        <v>59</v>
      </c>
      <c r="D3" s="58" t="s">
        <v>60</v>
      </c>
      <c r="E3" s="58" t="s">
        <v>4</v>
      </c>
      <c r="F3" s="58" t="s">
        <v>3</v>
      </c>
      <c r="G3" s="58" t="s">
        <v>26</v>
      </c>
      <c r="H3" s="65" t="s">
        <v>61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52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46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69</v>
      </c>
      <c r="B5" s="60"/>
      <c r="C5" s="60"/>
      <c r="D5" s="60"/>
      <c r="E5" s="60"/>
      <c r="F5" s="60"/>
      <c r="G5" s="60"/>
      <c r="H5" s="67" t="s">
        <v>58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0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45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8" s="55" customFormat="1">
      <c r="A6" s="56" t="s">
        <v>95</v>
      </c>
      <c r="B6" s="61">
        <f t="shared" ref="B6:X6" si="1">B7</f>
        <v>2021</v>
      </c>
      <c r="C6" s="61">
        <f t="shared" si="1"/>
        <v>152251</v>
      </c>
      <c r="D6" s="61">
        <f t="shared" si="1"/>
        <v>46</v>
      </c>
      <c r="E6" s="61">
        <f t="shared" si="1"/>
        <v>17</v>
      </c>
      <c r="F6" s="61">
        <f t="shared" si="1"/>
        <v>9</v>
      </c>
      <c r="G6" s="61">
        <f t="shared" si="1"/>
        <v>0</v>
      </c>
      <c r="H6" s="61" t="str">
        <f t="shared" si="1"/>
        <v>新潟県　魚沼市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小規模集合排水処理</v>
      </c>
      <c r="L6" s="61" t="str">
        <f t="shared" si="1"/>
        <v>I2</v>
      </c>
      <c r="M6" s="61" t="str">
        <f t="shared" si="1"/>
        <v>非設置</v>
      </c>
      <c r="N6" s="70" t="str">
        <f t="shared" si="1"/>
        <v>-</v>
      </c>
      <c r="O6" s="70">
        <f t="shared" si="1"/>
        <v>21.19</v>
      </c>
      <c r="P6" s="70">
        <f t="shared" si="1"/>
        <v>4.e-002</v>
      </c>
      <c r="Q6" s="70">
        <f t="shared" si="1"/>
        <v>100</v>
      </c>
      <c r="R6" s="70">
        <f t="shared" si="1"/>
        <v>4114</v>
      </c>
      <c r="S6" s="70">
        <f t="shared" si="1"/>
        <v>34363</v>
      </c>
      <c r="T6" s="70">
        <f t="shared" si="1"/>
        <v>946.76</v>
      </c>
      <c r="U6" s="70">
        <f t="shared" si="1"/>
        <v>36.299999999999997</v>
      </c>
      <c r="V6" s="70">
        <f t="shared" si="1"/>
        <v>14</v>
      </c>
      <c r="W6" s="70">
        <f t="shared" si="1"/>
        <v>4.e-002</v>
      </c>
      <c r="X6" s="70">
        <f t="shared" si="1"/>
        <v>350</v>
      </c>
      <c r="Y6" s="78">
        <f t="shared" ref="Y6:AH6" si="2">IF(Y7="",NA(),Y7)</f>
        <v>90.78</v>
      </c>
      <c r="Z6" s="78">
        <f t="shared" si="2"/>
        <v>89.39</v>
      </c>
      <c r="AA6" s="78">
        <f t="shared" si="2"/>
        <v>88.27</v>
      </c>
      <c r="AB6" s="78">
        <f t="shared" si="2"/>
        <v>87.72</v>
      </c>
      <c r="AC6" s="78">
        <f t="shared" si="2"/>
        <v>85.47</v>
      </c>
      <c r="AD6" s="78">
        <f t="shared" si="2"/>
        <v>94.96</v>
      </c>
      <c r="AE6" s="78">
        <f t="shared" si="2"/>
        <v>98.37</v>
      </c>
      <c r="AF6" s="78">
        <f t="shared" si="2"/>
        <v>99.2</v>
      </c>
      <c r="AG6" s="78">
        <f t="shared" si="2"/>
        <v>100.42</v>
      </c>
      <c r="AH6" s="78">
        <f t="shared" si="2"/>
        <v>98.03</v>
      </c>
      <c r="AI6" s="70" t="str">
        <f>IF(AI7="","",IF(AI7="-","【-】","【"&amp;SUBSTITUTE(TEXT(AI7,"#,##0.00"),"-","△")&amp;"】"))</f>
        <v>【98.12】</v>
      </c>
      <c r="AJ6" s="78">
        <f t="shared" ref="AJ6:AS6" si="3">IF(AJ7="",NA(),AJ7)</f>
        <v>454.49</v>
      </c>
      <c r="AK6" s="78">
        <f t="shared" si="3"/>
        <v>561.74</v>
      </c>
      <c r="AL6" s="78">
        <f t="shared" si="3"/>
        <v>792.88</v>
      </c>
      <c r="AM6" s="78">
        <f t="shared" si="3"/>
        <v>927.18</v>
      </c>
      <c r="AN6" s="78">
        <f t="shared" si="3"/>
        <v>1253.46</v>
      </c>
      <c r="AO6" s="78">
        <f t="shared" si="3"/>
        <v>2162.27</v>
      </c>
      <c r="AP6" s="78">
        <f t="shared" si="3"/>
        <v>199.01</v>
      </c>
      <c r="AQ6" s="78">
        <f t="shared" si="3"/>
        <v>1500.46</v>
      </c>
      <c r="AR6" s="78">
        <f t="shared" si="3"/>
        <v>762.05</v>
      </c>
      <c r="AS6" s="78">
        <f t="shared" si="3"/>
        <v>755.68</v>
      </c>
      <c r="AT6" s="70" t="str">
        <f>IF(AT7="","",IF(AT7="-","【-】","【"&amp;SUBSTITUTE(TEXT(AT7,"#,##0.00"),"-","△")&amp;"】"))</f>
        <v>【736.54】</v>
      </c>
      <c r="AU6" s="78">
        <f t="shared" ref="AU6:BD6" si="4">IF(AU7="",NA(),AU7)</f>
        <v>363.39</v>
      </c>
      <c r="AV6" s="78">
        <f t="shared" si="4"/>
        <v>351.45</v>
      </c>
      <c r="AW6" s="78">
        <f t="shared" si="4"/>
        <v>330.13</v>
      </c>
      <c r="AX6" s="78">
        <f t="shared" si="4"/>
        <v>315.12</v>
      </c>
      <c r="AY6" s="78">
        <f t="shared" si="4"/>
        <v>298.94</v>
      </c>
      <c r="AZ6" s="78">
        <f t="shared" si="4"/>
        <v>86.34</v>
      </c>
      <c r="BA6" s="78">
        <f t="shared" si="4"/>
        <v>130.9</v>
      </c>
      <c r="BB6" s="78">
        <f t="shared" si="4"/>
        <v>81.260000000000005</v>
      </c>
      <c r="BC6" s="78">
        <f t="shared" si="4"/>
        <v>92.61</v>
      </c>
      <c r="BD6" s="78">
        <f t="shared" si="4"/>
        <v>91.41</v>
      </c>
      <c r="BE6" s="70" t="str">
        <f>IF(BE7="","",IF(BE7="-","【-】","【"&amp;SUBSTITUTE(TEXT(BE7,"#,##0.00"),"-","△")&amp;"】"))</f>
        <v>【91.53】</v>
      </c>
      <c r="BF6" s="78">
        <f t="shared" ref="BF6:BO6" si="5">IF(BF7="",NA(),BF7)</f>
        <v>2549.2800000000002</v>
      </c>
      <c r="BG6" s="78">
        <f t="shared" si="5"/>
        <v>2422.9</v>
      </c>
      <c r="BH6" s="78">
        <f t="shared" si="5"/>
        <v>2682.71</v>
      </c>
      <c r="BI6" s="78">
        <f t="shared" si="5"/>
        <v>2503.69</v>
      </c>
      <c r="BJ6" s="78">
        <f t="shared" si="5"/>
        <v>2691.15</v>
      </c>
      <c r="BK6" s="78">
        <f t="shared" si="5"/>
        <v>2559.94</v>
      </c>
      <c r="BL6" s="78">
        <f t="shared" si="5"/>
        <v>2834.34</v>
      </c>
      <c r="BM6" s="78">
        <f t="shared" si="5"/>
        <v>1748.51</v>
      </c>
      <c r="BN6" s="78">
        <f t="shared" si="5"/>
        <v>1640.16</v>
      </c>
      <c r="BO6" s="78">
        <f t="shared" si="5"/>
        <v>1521.05</v>
      </c>
      <c r="BP6" s="70" t="str">
        <f>IF(BP7="","",IF(BP7="-","【-】","【"&amp;SUBSTITUTE(TEXT(BP7,"#,##0.00"),"-","△")&amp;"】"))</f>
        <v>【1,522.01】</v>
      </c>
      <c r="BQ6" s="78">
        <f t="shared" ref="BQ6:BZ6" si="6">IF(BQ7="",NA(),BQ7)</f>
        <v>51.8</v>
      </c>
      <c r="BR6" s="78">
        <f t="shared" si="6"/>
        <v>48.25</v>
      </c>
      <c r="BS6" s="78">
        <f t="shared" si="6"/>
        <v>42.39</v>
      </c>
      <c r="BT6" s="78">
        <f t="shared" si="6"/>
        <v>39.840000000000003</v>
      </c>
      <c r="BU6" s="78">
        <f t="shared" si="6"/>
        <v>34.39</v>
      </c>
      <c r="BV6" s="78">
        <f t="shared" si="6"/>
        <v>37.82</v>
      </c>
      <c r="BW6" s="78">
        <f t="shared" si="6"/>
        <v>37.979999999999997</v>
      </c>
      <c r="BX6" s="78">
        <f t="shared" si="6"/>
        <v>34.99</v>
      </c>
      <c r="BY6" s="78">
        <f t="shared" si="6"/>
        <v>38.270000000000003</v>
      </c>
      <c r="BZ6" s="78">
        <f t="shared" si="6"/>
        <v>37.520000000000003</v>
      </c>
      <c r="CA6" s="70" t="str">
        <f>IF(CA7="","",IF(CA7="-","【-】","【"&amp;SUBSTITUTE(TEXT(CA7,"#,##0.00"),"-","△")&amp;"】"))</f>
        <v>【37.79】</v>
      </c>
      <c r="CB6" s="78">
        <f t="shared" ref="CB6:CK6" si="7">IF(CB7="",NA(),CB7)</f>
        <v>379.7</v>
      </c>
      <c r="CC6" s="78">
        <f t="shared" si="7"/>
        <v>406.25</v>
      </c>
      <c r="CD6" s="78">
        <f t="shared" si="7"/>
        <v>484.01</v>
      </c>
      <c r="CE6" s="78">
        <f t="shared" si="7"/>
        <v>465.46</v>
      </c>
      <c r="CF6" s="78">
        <f t="shared" si="7"/>
        <v>575.78</v>
      </c>
      <c r="CG6" s="78">
        <f t="shared" si="7"/>
        <v>482.51</v>
      </c>
      <c r="CH6" s="78">
        <f t="shared" si="7"/>
        <v>484.48</v>
      </c>
      <c r="CI6" s="78">
        <f t="shared" si="7"/>
        <v>520.91999999999996</v>
      </c>
      <c r="CJ6" s="78">
        <f t="shared" si="7"/>
        <v>486.77</v>
      </c>
      <c r="CK6" s="78">
        <f t="shared" si="7"/>
        <v>502.1</v>
      </c>
      <c r="CL6" s="70" t="str">
        <f>IF(CL7="","",IF(CL7="-","【-】","【"&amp;SUBSTITUTE(TEXT(CL7,"#,##0.00"),"-","△")&amp;"】"))</f>
        <v>【497.52】</v>
      </c>
      <c r="CM6" s="78">
        <f t="shared" ref="CM6:CV6" si="8">IF(CM7="",NA(),CM7)</f>
        <v>50</v>
      </c>
      <c r="CN6" s="78">
        <f t="shared" si="8"/>
        <v>50</v>
      </c>
      <c r="CO6" s="78">
        <f t="shared" si="8"/>
        <v>50</v>
      </c>
      <c r="CP6" s="78">
        <f t="shared" si="8"/>
        <v>50</v>
      </c>
      <c r="CQ6" s="78">
        <f t="shared" si="8"/>
        <v>50</v>
      </c>
      <c r="CR6" s="78">
        <f t="shared" si="8"/>
        <v>39.15</v>
      </c>
      <c r="CS6" s="78">
        <f t="shared" si="8"/>
        <v>39.76</v>
      </c>
      <c r="CT6" s="78">
        <f t="shared" si="8"/>
        <v>34.68</v>
      </c>
      <c r="CU6" s="78">
        <f t="shared" si="8"/>
        <v>34.700000000000003</v>
      </c>
      <c r="CV6" s="78">
        <f t="shared" si="8"/>
        <v>46.83</v>
      </c>
      <c r="CW6" s="70" t="str">
        <f>IF(CW7="","",IF(CW7="-","【-】","【"&amp;SUBSTITUTE(TEXT(CW7,"#,##0.00"),"-","△")&amp;"】"))</f>
        <v>【46.97】</v>
      </c>
      <c r="CX6" s="78">
        <f t="shared" ref="CX6:DG6" si="9">IF(CX7="",NA(),CX7)</f>
        <v>100</v>
      </c>
      <c r="CY6" s="78">
        <f t="shared" si="9"/>
        <v>100</v>
      </c>
      <c r="CZ6" s="78">
        <f t="shared" si="9"/>
        <v>100</v>
      </c>
      <c r="DA6" s="78">
        <f t="shared" si="9"/>
        <v>100</v>
      </c>
      <c r="DB6" s="78">
        <f t="shared" si="9"/>
        <v>100</v>
      </c>
      <c r="DC6" s="78">
        <f t="shared" si="9"/>
        <v>89.54</v>
      </c>
      <c r="DD6" s="78">
        <f t="shared" si="9"/>
        <v>83.43</v>
      </c>
      <c r="DE6" s="78">
        <f t="shared" si="9"/>
        <v>90.33</v>
      </c>
      <c r="DF6" s="78">
        <f t="shared" si="9"/>
        <v>90.04</v>
      </c>
      <c r="DG6" s="78">
        <f t="shared" si="9"/>
        <v>90.58</v>
      </c>
      <c r="DH6" s="70" t="str">
        <f>IF(DH7="","",IF(DH7="-","【-】","【"&amp;SUBSTITUTE(TEXT(DH7,"#,##0.00"),"-","△")&amp;"】"))</f>
        <v>【90.42】</v>
      </c>
      <c r="DI6" s="78">
        <f t="shared" ref="DI6:DR6" si="10">IF(DI7="",NA(),DI7)</f>
        <v>31.79</v>
      </c>
      <c r="DJ6" s="78">
        <f t="shared" si="10"/>
        <v>34.68</v>
      </c>
      <c r="DK6" s="78">
        <f t="shared" si="10"/>
        <v>37.299999999999997</v>
      </c>
      <c r="DL6" s="78">
        <f t="shared" si="10"/>
        <v>40.21</v>
      </c>
      <c r="DM6" s="78">
        <f t="shared" si="10"/>
        <v>43.13</v>
      </c>
      <c r="DN6" s="78">
        <f t="shared" si="10"/>
        <v>31.15</v>
      </c>
      <c r="DO6" s="78">
        <f t="shared" si="10"/>
        <v>29.58</v>
      </c>
      <c r="DP6" s="78">
        <f t="shared" si="10"/>
        <v>31</v>
      </c>
      <c r="DQ6" s="78">
        <f t="shared" si="10"/>
        <v>29.28</v>
      </c>
      <c r="DR6" s="78">
        <f t="shared" si="10"/>
        <v>32.380000000000003</v>
      </c>
      <c r="DS6" s="70" t="str">
        <f>IF(DS7="","",IF(DS7="-","【-】","【"&amp;SUBSTITUTE(TEXT(DS7,"#,##0.00"),"-","△")&amp;"】"))</f>
        <v>【31.92】</v>
      </c>
      <c r="DT6" s="70">
        <f t="shared" ref="DT6:EC6" si="11">IF(DT7="",NA(),DT7)</f>
        <v>0</v>
      </c>
      <c r="DU6" s="70">
        <f t="shared" si="11"/>
        <v>0</v>
      </c>
      <c r="DV6" s="70">
        <f t="shared" si="11"/>
        <v>0</v>
      </c>
      <c r="DW6" s="70">
        <f t="shared" si="11"/>
        <v>0</v>
      </c>
      <c r="DX6" s="70">
        <f t="shared" si="11"/>
        <v>0</v>
      </c>
      <c r="DY6" s="70">
        <f t="shared" si="11"/>
        <v>0</v>
      </c>
      <c r="DZ6" s="70">
        <f t="shared" si="11"/>
        <v>0</v>
      </c>
      <c r="EA6" s="70">
        <f t="shared" si="11"/>
        <v>0</v>
      </c>
      <c r="EB6" s="70">
        <f t="shared" si="11"/>
        <v>0</v>
      </c>
      <c r="EC6" s="70">
        <f t="shared" si="11"/>
        <v>0</v>
      </c>
      <c r="ED6" s="70" t="str">
        <f>IF(ED7="","",IF(ED7="-","【-】","【"&amp;SUBSTITUTE(TEXT(ED7,"#,##0.00"),"-","△")&amp;"】"))</f>
        <v>【0.00】</v>
      </c>
      <c r="EE6" s="70">
        <f t="shared" ref="EE6:EN6" si="12">IF(EE7="",NA(),EE7)</f>
        <v>0</v>
      </c>
      <c r="EF6" s="70">
        <f t="shared" si="12"/>
        <v>0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0">
        <f t="shared" si="12"/>
        <v>0</v>
      </c>
      <c r="EK6" s="70">
        <f t="shared" si="12"/>
        <v>0</v>
      </c>
      <c r="EL6" s="70">
        <f t="shared" si="12"/>
        <v>0</v>
      </c>
      <c r="EM6" s="70">
        <f t="shared" si="12"/>
        <v>0</v>
      </c>
      <c r="EN6" s="70">
        <f t="shared" si="12"/>
        <v>0</v>
      </c>
      <c r="EO6" s="70" t="str">
        <f>IF(EO7="","",IF(EO7="-","【-】","【"&amp;SUBSTITUTE(TEXT(EO7,"#,##0.00"),"-","△")&amp;"】"))</f>
        <v>【0.00】</v>
      </c>
    </row>
    <row r="7" spans="1:148" s="55" customFormat="1">
      <c r="A7" s="56"/>
      <c r="B7" s="62">
        <v>2021</v>
      </c>
      <c r="C7" s="62">
        <v>152251</v>
      </c>
      <c r="D7" s="62">
        <v>46</v>
      </c>
      <c r="E7" s="62">
        <v>17</v>
      </c>
      <c r="F7" s="62">
        <v>9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22</v>
      </c>
      <c r="L7" s="62" t="s">
        <v>99</v>
      </c>
      <c r="M7" s="62" t="s">
        <v>100</v>
      </c>
      <c r="N7" s="71" t="s">
        <v>101</v>
      </c>
      <c r="O7" s="71">
        <v>21.19</v>
      </c>
      <c r="P7" s="71">
        <v>4.e-002</v>
      </c>
      <c r="Q7" s="71">
        <v>100</v>
      </c>
      <c r="R7" s="71">
        <v>4114</v>
      </c>
      <c r="S7" s="71">
        <v>34363</v>
      </c>
      <c r="T7" s="71">
        <v>946.76</v>
      </c>
      <c r="U7" s="71">
        <v>36.299999999999997</v>
      </c>
      <c r="V7" s="71">
        <v>14</v>
      </c>
      <c r="W7" s="71">
        <v>4.e-002</v>
      </c>
      <c r="X7" s="71">
        <v>350</v>
      </c>
      <c r="Y7" s="71">
        <v>90.78</v>
      </c>
      <c r="Z7" s="71">
        <v>89.39</v>
      </c>
      <c r="AA7" s="71">
        <v>88.27</v>
      </c>
      <c r="AB7" s="71">
        <v>87.72</v>
      </c>
      <c r="AC7" s="71">
        <v>85.47</v>
      </c>
      <c r="AD7" s="71">
        <v>94.96</v>
      </c>
      <c r="AE7" s="71">
        <v>98.37</v>
      </c>
      <c r="AF7" s="71">
        <v>99.2</v>
      </c>
      <c r="AG7" s="71">
        <v>100.42</v>
      </c>
      <c r="AH7" s="71">
        <v>98.03</v>
      </c>
      <c r="AI7" s="71">
        <v>98.12</v>
      </c>
      <c r="AJ7" s="71">
        <v>454.49</v>
      </c>
      <c r="AK7" s="71">
        <v>561.74</v>
      </c>
      <c r="AL7" s="71">
        <v>792.88</v>
      </c>
      <c r="AM7" s="71">
        <v>927.18</v>
      </c>
      <c r="AN7" s="71">
        <v>1253.46</v>
      </c>
      <c r="AO7" s="71">
        <v>2162.27</v>
      </c>
      <c r="AP7" s="71">
        <v>199.01</v>
      </c>
      <c r="AQ7" s="71">
        <v>1500.46</v>
      </c>
      <c r="AR7" s="71">
        <v>762.05</v>
      </c>
      <c r="AS7" s="71">
        <v>755.68</v>
      </c>
      <c r="AT7" s="71">
        <v>736.54</v>
      </c>
      <c r="AU7" s="71">
        <v>363.39</v>
      </c>
      <c r="AV7" s="71">
        <v>351.45</v>
      </c>
      <c r="AW7" s="71">
        <v>330.13</v>
      </c>
      <c r="AX7" s="71">
        <v>315.12</v>
      </c>
      <c r="AY7" s="71">
        <v>298.94</v>
      </c>
      <c r="AZ7" s="71">
        <v>86.34</v>
      </c>
      <c r="BA7" s="71">
        <v>130.9</v>
      </c>
      <c r="BB7" s="71">
        <v>81.260000000000005</v>
      </c>
      <c r="BC7" s="71">
        <v>92.61</v>
      </c>
      <c r="BD7" s="71">
        <v>91.41</v>
      </c>
      <c r="BE7" s="71">
        <v>91.53</v>
      </c>
      <c r="BF7" s="71">
        <v>2549.2800000000002</v>
      </c>
      <c r="BG7" s="71">
        <v>2422.9</v>
      </c>
      <c r="BH7" s="71">
        <v>2682.71</v>
      </c>
      <c r="BI7" s="71">
        <v>2503.69</v>
      </c>
      <c r="BJ7" s="71">
        <v>2691.15</v>
      </c>
      <c r="BK7" s="71">
        <v>2559.94</v>
      </c>
      <c r="BL7" s="71">
        <v>2834.34</v>
      </c>
      <c r="BM7" s="71">
        <v>1748.51</v>
      </c>
      <c r="BN7" s="71">
        <v>1640.16</v>
      </c>
      <c r="BO7" s="71">
        <v>1521.05</v>
      </c>
      <c r="BP7" s="71">
        <v>1522.01</v>
      </c>
      <c r="BQ7" s="71">
        <v>51.8</v>
      </c>
      <c r="BR7" s="71">
        <v>48.25</v>
      </c>
      <c r="BS7" s="71">
        <v>42.39</v>
      </c>
      <c r="BT7" s="71">
        <v>39.840000000000003</v>
      </c>
      <c r="BU7" s="71">
        <v>34.39</v>
      </c>
      <c r="BV7" s="71">
        <v>37.82</v>
      </c>
      <c r="BW7" s="71">
        <v>37.979999999999997</v>
      </c>
      <c r="BX7" s="71">
        <v>34.99</v>
      </c>
      <c r="BY7" s="71">
        <v>38.270000000000003</v>
      </c>
      <c r="BZ7" s="71">
        <v>37.520000000000003</v>
      </c>
      <c r="CA7" s="71">
        <v>37.79</v>
      </c>
      <c r="CB7" s="71">
        <v>379.7</v>
      </c>
      <c r="CC7" s="71">
        <v>406.25</v>
      </c>
      <c r="CD7" s="71">
        <v>484.01</v>
      </c>
      <c r="CE7" s="71">
        <v>465.46</v>
      </c>
      <c r="CF7" s="71">
        <v>575.78</v>
      </c>
      <c r="CG7" s="71">
        <v>482.51</v>
      </c>
      <c r="CH7" s="71">
        <v>484.48</v>
      </c>
      <c r="CI7" s="71">
        <v>520.91999999999996</v>
      </c>
      <c r="CJ7" s="71">
        <v>486.77</v>
      </c>
      <c r="CK7" s="71">
        <v>502.1</v>
      </c>
      <c r="CL7" s="71">
        <v>497.52</v>
      </c>
      <c r="CM7" s="71">
        <v>50</v>
      </c>
      <c r="CN7" s="71">
        <v>50</v>
      </c>
      <c r="CO7" s="71">
        <v>50</v>
      </c>
      <c r="CP7" s="71">
        <v>50</v>
      </c>
      <c r="CQ7" s="71">
        <v>50</v>
      </c>
      <c r="CR7" s="71">
        <v>39.15</v>
      </c>
      <c r="CS7" s="71">
        <v>39.76</v>
      </c>
      <c r="CT7" s="71">
        <v>34.68</v>
      </c>
      <c r="CU7" s="71">
        <v>34.700000000000003</v>
      </c>
      <c r="CV7" s="71">
        <v>46.83</v>
      </c>
      <c r="CW7" s="71">
        <v>46.97</v>
      </c>
      <c r="CX7" s="71">
        <v>100</v>
      </c>
      <c r="CY7" s="71">
        <v>100</v>
      </c>
      <c r="CZ7" s="71">
        <v>100</v>
      </c>
      <c r="DA7" s="71">
        <v>100</v>
      </c>
      <c r="DB7" s="71">
        <v>100</v>
      </c>
      <c r="DC7" s="71">
        <v>89.54</v>
      </c>
      <c r="DD7" s="71">
        <v>83.43</v>
      </c>
      <c r="DE7" s="71">
        <v>90.33</v>
      </c>
      <c r="DF7" s="71">
        <v>90.04</v>
      </c>
      <c r="DG7" s="71">
        <v>90.58</v>
      </c>
      <c r="DH7" s="71">
        <v>90.42</v>
      </c>
      <c r="DI7" s="71">
        <v>31.79</v>
      </c>
      <c r="DJ7" s="71">
        <v>34.68</v>
      </c>
      <c r="DK7" s="71">
        <v>37.299999999999997</v>
      </c>
      <c r="DL7" s="71">
        <v>40.21</v>
      </c>
      <c r="DM7" s="71">
        <v>43.13</v>
      </c>
      <c r="DN7" s="71">
        <v>31.15</v>
      </c>
      <c r="DO7" s="71">
        <v>29.58</v>
      </c>
      <c r="DP7" s="71">
        <v>31</v>
      </c>
      <c r="DQ7" s="71">
        <v>29.28</v>
      </c>
      <c r="DR7" s="71">
        <v>32.380000000000003</v>
      </c>
      <c r="DS7" s="71">
        <v>31.92</v>
      </c>
      <c r="DT7" s="71">
        <v>0</v>
      </c>
      <c r="DU7" s="71">
        <v>0</v>
      </c>
      <c r="DV7" s="71">
        <v>0</v>
      </c>
      <c r="DW7" s="71">
        <v>0</v>
      </c>
      <c r="DX7" s="71">
        <v>0</v>
      </c>
      <c r="DY7" s="71">
        <v>0</v>
      </c>
      <c r="DZ7" s="71">
        <v>0</v>
      </c>
      <c r="EA7" s="71">
        <v>0</v>
      </c>
      <c r="EB7" s="71">
        <v>0</v>
      </c>
      <c r="EC7" s="71">
        <v>0</v>
      </c>
      <c r="ED7" s="71">
        <v>0</v>
      </c>
      <c r="EE7" s="71">
        <v>0</v>
      </c>
      <c r="EF7" s="71">
        <v>0</v>
      </c>
      <c r="EG7" s="71">
        <v>0</v>
      </c>
      <c r="EH7" s="71">
        <v>0</v>
      </c>
      <c r="EI7" s="71">
        <v>0</v>
      </c>
      <c r="EJ7" s="71">
        <v>0</v>
      </c>
      <c r="EK7" s="71">
        <v>0</v>
      </c>
      <c r="EL7" s="71">
        <v>0</v>
      </c>
      <c r="EM7" s="71">
        <v>0</v>
      </c>
      <c r="EN7" s="71">
        <v>0</v>
      </c>
      <c r="EO7" s="71">
        <v>0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102</v>
      </c>
      <c r="C9" s="57" t="s">
        <v>103</v>
      </c>
      <c r="D9" s="57" t="s">
        <v>104</v>
      </c>
      <c r="E9" s="57" t="s">
        <v>105</v>
      </c>
      <c r="F9" s="57" t="s">
        <v>106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33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>
      <c r="B13" t="s">
        <v>109</v>
      </c>
      <c r="C13" t="s">
        <v>109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佐藤　豊</cp:lastModifiedBy>
  <dcterms:created xsi:type="dcterms:W3CDTF">2022-12-01T01:39:43Z</dcterms:created>
  <dcterms:modified xsi:type="dcterms:W3CDTF">2023-03-16T10:41:54Z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2023-03-16T10:41:54Z</vt:filetime>
  </property>
</Properties>
</file>